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SO 01.1   Zdrž" sheetId="2" r:id="rId2"/>
    <sheet name="02 - SO 01.2    Hráz" sheetId="3" r:id="rId3"/>
    <sheet name="03 - SO 02.1  Sdružený ob..." sheetId="4" r:id="rId4"/>
    <sheet name="04 - SO 02.2  Úprava kory..." sheetId="5" r:id="rId5"/>
    <sheet name="Pokyny pro vyplnění" sheetId="6" r:id="rId6"/>
  </sheets>
  <definedNames>
    <definedName name="_xlnm._FilterDatabase" localSheetId="1" hidden="1">'01 - SO 01.1   Zdrž'!$C$80:$K$80</definedName>
    <definedName name="_xlnm._FilterDatabase" localSheetId="2" hidden="1">'02 - SO 01.2    Hráz'!$C$81:$K$81</definedName>
    <definedName name="_xlnm._FilterDatabase" localSheetId="3" hidden="1">'03 - SO 02.1  Sdružený ob...'!$C$83:$K$83</definedName>
    <definedName name="_xlnm._FilterDatabase" localSheetId="4" hidden="1">'04 - SO 02.2  Úprava kory...'!$C$83:$K$83</definedName>
    <definedName name="_xlnm.Print_Titles" localSheetId="1">'01 - SO 01.1   Zdrž'!$80:$80</definedName>
    <definedName name="_xlnm.Print_Titles" localSheetId="2">'02 - SO 01.2    Hráz'!$81:$81</definedName>
    <definedName name="_xlnm.Print_Titles" localSheetId="3">'03 - SO 02.1  Sdružený ob...'!$83:$83</definedName>
    <definedName name="_xlnm.Print_Titles" localSheetId="4">'04 - SO 02.2  Úprava kory...'!$83:$83</definedName>
    <definedName name="_xlnm.Print_Titles" localSheetId="0">'Rekapitulace stavby'!$49:$49</definedName>
    <definedName name="_xlnm.Print_Area" localSheetId="1">'01 - SO 01.1   Zdrž'!$C$4:$J$36,'01 - SO 01.1   Zdrž'!$C$42:$J$62,'01 - SO 01.1   Zdrž'!$C$68:$K$116</definedName>
    <definedName name="_xlnm.Print_Area" localSheetId="2">'02 - SO 01.2    Hráz'!$C$4:$J$36,'02 - SO 01.2    Hráz'!$C$42:$J$63,'02 - SO 01.2    Hráz'!$C$69:$K$129</definedName>
    <definedName name="_xlnm.Print_Area" localSheetId="3">'03 - SO 02.1  Sdružený ob...'!$C$4:$J$36,'03 - SO 02.1  Sdružený ob...'!$C$42:$J$65,'03 - SO 02.1  Sdružený ob...'!$C$71:$K$162</definedName>
    <definedName name="_xlnm.Print_Area" localSheetId="4">'04 - SO 02.2  Úprava kory...'!$C$4:$J$36,'04 - SO 02.2  Úprava kory...'!$C$42:$J$65,'04 - SO 02.2  Úprava kory...'!$C$71:$K$182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<sst xmlns="http://schemas.openxmlformats.org/spreadsheetml/2006/main" count="3561" uniqueCount="696">
  <si>
    <t>Export VZ</t>
  </si>
  <si>
    <t>List obsahuje:</t>
  </si>
  <si>
    <t>3.0</t>
  </si>
  <si>
    <t>False</t>
  </si>
  <si>
    <t>{C646E2BF-0340-41A0-AEEF-047DCB61478E}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</si>
  <si>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</si>
  <si>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</si>
  <si>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</si>
  <si>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</si>
  <si>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</si>
  <si>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</si>
  <si>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0,1</t>
  </si>
  <si>
    <t>Kód:</t>
  </si>
  <si>
    <t>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</si>
  <si>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</si>
  <si>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</si>
  <si>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Protipovodňová ochrana obce Vrbno - Poldr Vrbno</t>
  </si>
  <si>
    <t>KSO:</t>
  </si>
  <si>
    <t>CC-CZ:</t>
  </si>
  <si>
    <t>1</t>
  </si>
  <si>
    <t>Místo:</t>
  </si>
  <si>
    <t xml:space="preserve">Vrbno u Kadova </t>
  </si>
  <si>
    <t>Datum:</t>
  </si>
  <si>
    <t>09.05.2014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</si>
  <si>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</si>
  <si>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</si>
  <si>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</si>
  <si>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</si>
  <si>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</si>
  <si>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</si>
  <si>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</si>
  <si>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</si>
  <si>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</si>
  <si>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</si>
  <si>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</si>
  <si>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</si>
  <si>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</si>
  <si>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</si>
  <si>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</si>
  <si>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</si>
  <si>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</si>
  <si>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</si>
  <si>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</si>
  <si>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</si>
  <si>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</si>
  <si>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</si>
  <si>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</si>
  <si>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</si>
  <si>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</si>
  <si>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</si>
  <si>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</si>
  <si>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</si>
  <si>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</si>
  <si>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</si>
  <si>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</si>
  <si>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</si>
  <si>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</si>
  <si>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</si>
  <si>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</si>
  <si>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</si>
  <si>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</si>
  <si>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</si>
  <si>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</si>
  <si>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</si>
  <si>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</si>
  <si>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</si>
  <si>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</si>
  <si>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</si>
  <si>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</si>
  <si>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</si>
  <si>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</si>
  <si>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</si>
  <si>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</si>
  <si>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</si>
  <si>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01.1   Zdrž</t>
  </si>
  <si>
    <t>STA</t>
  </si>
  <si>
    <t>{7952B800-2261-4181-A9F7-9D29D2ED1AD8}</t>
  </si>
  <si>
    <t>2</t>
  </si>
  <si>
    <t>02</t>
  </si>
  <si>
    <t>SO 01.2    Hráz</t>
  </si>
  <si>
    <t>{0A785C42-F2EE-4C31-8896-2510690FA01A}</t>
  </si>
  <si>
    <t>03</t>
  </si>
  <si>
    <t>SO 02.1  Sdružený objekt</t>
  </si>
  <si>
    <t>{A9FC6E5D-8C26-421E-960E-F7020C4047C5}</t>
  </si>
  <si>
    <t>04</t>
  </si>
  <si>
    <t>SO 02.2  Úprava koryta pod hrází</t>
  </si>
  <si>
    <t>{5FB2FC22-0F53-43E6-B91D-2810AF977A52}</t>
  </si>
  <si>
    <t>Zpět na list:</t>
  </si>
  <si>
    <t>KRYCÍ LIST SOUPISU</t>
  </si>
  <si>
    <t>Objekt:</t>
  </si>
  <si>
    <t>01 - SO 01.1   Zdrž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</si>
  <si>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</si>
  <si>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</si>
  <si>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</si>
  <si>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</si>
  <si>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</si>
  <si>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</si>
  <si>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</si>
  <si>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</si>
  <si>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</si>
  <si>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</si>
  <si>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</si>
  <si>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</si>
  <si>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</si>
  <si>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</si>
  <si>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</si>
  <si>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</si>
  <si>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</si>
  <si>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</si>
  <si>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</si>
  <si>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</si>
  <si>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</si>
  <si>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</si>
  <si>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</si>
  <si>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</si>
  <si>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</si>
  <si>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</si>
  <si>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</si>
  <si>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</si>
  <si>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</si>
  <si>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</si>
  <si>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121101102</t>
  </si>
  <si>
    <t>Sejmutí ornice s přemístěním na vzdálenost do 100 m</t>
  </si>
  <si>
    <t>m3</t>
  </si>
  <si>
    <t>CS ÚRS 2014 01</t>
  </si>
  <si>
    <t>4</t>
  </si>
  <si>
    <t>-1231110807</t>
  </si>
  <si>
    <t>VV</t>
  </si>
  <si>
    <t>6500*0,2</t>
  </si>
  <si>
    <t>122201403</t>
  </si>
  <si>
    <t>Vykopávky v zemníku na suchu v hornině tř. 3 objem do 5000 m3</t>
  </si>
  <si>
    <t>-346711676</t>
  </si>
  <si>
    <t>1727,0</t>
  </si>
  <si>
    <t>3</t>
  </si>
  <si>
    <t>124203102</t>
  </si>
  <si>
    <t>Vykopávky  pro koryta vodotečí v hornině tř. 3</t>
  </si>
  <si>
    <t>-1396529762</t>
  </si>
  <si>
    <t>57,9</t>
  </si>
  <si>
    <t>162201102</t>
  </si>
  <si>
    <t xml:space="preserve">Vodorovné přemístění výkopku hor.1-4 do 50 m </t>
  </si>
  <si>
    <t>-1865658226</t>
  </si>
  <si>
    <t>"přemístění ze zemníku na budoucí hráz " 1784,9  "-zásyp stávajícího koryta"  -79,2</t>
  </si>
  <si>
    <t>5</t>
  </si>
  <si>
    <t>174101103</t>
  </si>
  <si>
    <t>Zásyp zářezů pro podzemní vedení sypaninou se zhutněním</t>
  </si>
  <si>
    <t>-2042971230</t>
  </si>
  <si>
    <t>"zásyp stavajícího koryta"  79,2</t>
  </si>
  <si>
    <t>6</t>
  </si>
  <si>
    <t>167101102</t>
  </si>
  <si>
    <t>Nakládání ornice na mezideponii</t>
  </si>
  <si>
    <t>823892540</t>
  </si>
  <si>
    <t>1300,0</t>
  </si>
  <si>
    <t>7</t>
  </si>
  <si>
    <t>162301101R</t>
  </si>
  <si>
    <t xml:space="preserve">Vodorovné přemístění ornice do 100 m </t>
  </si>
  <si>
    <t>1505482245</t>
  </si>
  <si>
    <t>8</t>
  </si>
  <si>
    <t>181301113</t>
  </si>
  <si>
    <t>Rozprostření ornice tl vrstvy do 200 mm pl přes 500 m2 v rovině nebo ve svahu do 1:5</t>
  </si>
  <si>
    <t>m2</t>
  </si>
  <si>
    <t>1521501287</t>
  </si>
  <si>
    <t>6500,0</t>
  </si>
  <si>
    <t>9</t>
  </si>
  <si>
    <t>181451121</t>
  </si>
  <si>
    <t>Založení lučního trávníku výsevem plochy přes 1000 m2 v rovině a ve svahu do 1:5</t>
  </si>
  <si>
    <t>1662040430</t>
  </si>
  <si>
    <t>M</t>
  </si>
  <si>
    <t>005724800</t>
  </si>
  <si>
    <t>osivo směs jetelotravní</t>
  </si>
  <si>
    <t>kg</t>
  </si>
  <si>
    <t>-1805922234</t>
  </si>
  <si>
    <t>6500,0*0,005</t>
  </si>
  <si>
    <t>Ostatní konstrukce a práce-bourání</t>
  </si>
  <si>
    <t>11</t>
  </si>
  <si>
    <t>969021131R</t>
  </si>
  <si>
    <t>Vybourání kanalizačního potrubí DN do 300</t>
  </si>
  <si>
    <t>m</t>
  </si>
  <si>
    <t>-2141046166</t>
  </si>
  <si>
    <t>"stávající potrubí"  10,5</t>
  </si>
  <si>
    <t>997</t>
  </si>
  <si>
    <t>Přesun sutě</t>
  </si>
  <si>
    <t>12</t>
  </si>
  <si>
    <t>997013501</t>
  </si>
  <si>
    <t>Odvoz suti na skládku a vybouraných hmot nebo meziskládku do 1 km se složením</t>
  </si>
  <si>
    <t>t</t>
  </si>
  <si>
    <t>-712915238</t>
  </si>
  <si>
    <t>10,5*0,120</t>
  </si>
  <si>
    <t>13</t>
  </si>
  <si>
    <t>997013509</t>
  </si>
  <si>
    <t>Příplatek k odvozu suti a vybouraných hmot na skládku ZKD 1 km přes 1 km</t>
  </si>
  <si>
    <t>-194327825</t>
  </si>
  <si>
    <t>1,3</t>
  </si>
  <si>
    <t>14</t>
  </si>
  <si>
    <t>997013801</t>
  </si>
  <si>
    <t>Poplatek za uložení stavebního betonového odpadu na skládce (skládkovné)</t>
  </si>
  <si>
    <t>-211230636</t>
  </si>
  <si>
    <t>998</t>
  </si>
  <si>
    <t>Přesun hmot</t>
  </si>
  <si>
    <t>998332011</t>
  </si>
  <si>
    <t>Přesun hmot pro úpravy vodních toků a kanály</t>
  </si>
  <si>
    <t>124178253</t>
  </si>
  <si>
    <t>02 - SO 01.2    Hráz</t>
  </si>
  <si>
    <t xml:space="preserve">      18 - Zemní práce - povrchové úpravy terénu</t>
  </si>
  <si>
    <t xml:space="preserve">    2 - Zakládání</t>
  </si>
  <si>
    <t xml:space="preserve">    4 - Vodorovné konstrukce</t>
  </si>
  <si>
    <t>121101101</t>
  </si>
  <si>
    <t>Sejmutí ornice s přemístěním do 50m nebo naložení na dopravní prostředek</t>
  </si>
  <si>
    <t>-1389474103</t>
  </si>
  <si>
    <t>2091,4*0,2</t>
  </si>
  <si>
    <t>122201104</t>
  </si>
  <si>
    <t>Odkopávky a prokopávky nezapažené v hornině tř. 3 objem přes 5000 m3</t>
  </si>
  <si>
    <t>-1352794706</t>
  </si>
  <si>
    <t>" výkop vč. zavazovací jámy " 1089,2</t>
  </si>
  <si>
    <t>171103201</t>
  </si>
  <si>
    <t xml:space="preserve">Uložení sypanin z horniny tř. 1 až 4 do hrází nádrží se zhutněním </t>
  </si>
  <si>
    <t>603004006</t>
  </si>
  <si>
    <t>2472,9</t>
  </si>
  <si>
    <t>172103101</t>
  </si>
  <si>
    <t>Zřízení těsnicího jádra nebo vrstvy š do 1 m z hornin tř. 1 až 4 zhutněných do 100 % PS C</t>
  </si>
  <si>
    <t>-1815055021</t>
  </si>
  <si>
    <t>"zámek - zavazovací rýha"  322,0</t>
  </si>
  <si>
    <t>182201101</t>
  </si>
  <si>
    <t>Svahování násypů</t>
  </si>
  <si>
    <t>362537507</t>
  </si>
  <si>
    <t>1255,1</t>
  </si>
  <si>
    <t>167101102R</t>
  </si>
  <si>
    <t>-1260528233</t>
  </si>
  <si>
    <t>"do zdrže"   186,1</t>
  </si>
  <si>
    <t>"na hráz" 2322,0*0,1</t>
  </si>
  <si>
    <t>Součet</t>
  </si>
  <si>
    <t xml:space="preserve">Vodorovné přemístění ornice do 50 m </t>
  </si>
  <si>
    <t>146824895</t>
  </si>
  <si>
    <t>" výměra v pol. 167011102R "  418,3</t>
  </si>
  <si>
    <t>-433678601</t>
  </si>
  <si>
    <t>"2322,0/0,1 + 186,1/0,2"   3252,5</t>
  </si>
  <si>
    <t>181451131</t>
  </si>
  <si>
    <t xml:space="preserve">Založení lučního trávníku výsevem plochy přes 1000 m2 v rovině a ve svahu </t>
  </si>
  <si>
    <t>-1823795569</t>
  </si>
  <si>
    <t>3252,5</t>
  </si>
  <si>
    <t>-1746004320</t>
  </si>
  <si>
    <t>2322,0*0,025</t>
  </si>
  <si>
    <t>Zemní práce - povrchové úpravy terénu</t>
  </si>
  <si>
    <t>1068728323</t>
  </si>
  <si>
    <t>"výměra v pol. 181301113"    3252,5</t>
  </si>
  <si>
    <t>Zakládání</t>
  </si>
  <si>
    <t>212752212</t>
  </si>
  <si>
    <t>Trativod z drenážních trubek plastových flexibilních D do 100 mm včetně lože otevřený výkop</t>
  </si>
  <si>
    <t>1098464161</t>
  </si>
  <si>
    <t>"prodloužení stávající drenáže"  50,0</t>
  </si>
  <si>
    <t>212752214</t>
  </si>
  <si>
    <t>Trativod z drenážních trubek plastových flexibilních D do 200 mm včetně lože otevřený výkop</t>
  </si>
  <si>
    <t>1151532987</t>
  </si>
  <si>
    <t>192,0</t>
  </si>
  <si>
    <t>215901101</t>
  </si>
  <si>
    <t>Zhutnění podloží z hornin soudržných do 92% PS nebo nesoudržných sypkých I(d) do 0,8</t>
  </si>
  <si>
    <t>-2029548502</t>
  </si>
  <si>
    <t>1727,5</t>
  </si>
  <si>
    <t>Vodorovné konstrukce</t>
  </si>
  <si>
    <t>457531112</t>
  </si>
  <si>
    <t>Filtrační vrstvy z hrubého drceného kameniva bez zhutnění frakce od 16 až 63 do 32 až 63 mm</t>
  </si>
  <si>
    <t>767516221</t>
  </si>
  <si>
    <t>"podloží"  30,0*5,0*0,25</t>
  </si>
  <si>
    <t>16</t>
  </si>
  <si>
    <t>457542111</t>
  </si>
  <si>
    <t>Filtrační vrstvy ze štěrkodrti se zhutněním frakce od 0 až 22 do 0 až 63 mm</t>
  </si>
  <si>
    <t>706501985</t>
  </si>
  <si>
    <t>"vzdušná strana"  112,2</t>
  </si>
  <si>
    <t>17</t>
  </si>
  <si>
    <t>457572114</t>
  </si>
  <si>
    <t>Filtrační vrstvy ze štěrkopísku se zhutněním frakce od 0 až 45 do 0 až 63 mm</t>
  </si>
  <si>
    <t>1543414683</t>
  </si>
  <si>
    <t>"vzdušná strana" 48,95</t>
  </si>
  <si>
    <t>457971111</t>
  </si>
  <si>
    <t xml:space="preserve">Zřízení vrstvy z geotextilie </t>
  </si>
  <si>
    <t>1119292107</t>
  </si>
  <si>
    <t>192,0*1,0</t>
  </si>
  <si>
    <t>19</t>
  </si>
  <si>
    <t>693110340</t>
  </si>
  <si>
    <t xml:space="preserve">geotextilie </t>
  </si>
  <si>
    <t>-1715712492</t>
  </si>
  <si>
    <t>20</t>
  </si>
  <si>
    <t>2068842063</t>
  </si>
  <si>
    <t>03 - SO 02.1  Sdružený objekt</t>
  </si>
  <si>
    <t xml:space="preserve">    3 - Svislé a kompletní konstrukce</t>
  </si>
  <si>
    <t xml:space="preserve">    8 - Trubní vedení</t>
  </si>
  <si>
    <t>124203101</t>
  </si>
  <si>
    <t>Vykopávky do 1000 m3 pro koryta vodotečí v hornině tř. 3</t>
  </si>
  <si>
    <t>991732383</t>
  </si>
  <si>
    <t>"pro potrubí"  10,0*(2,2+2,6)/2*0,4</t>
  </si>
  <si>
    <t>131201101</t>
  </si>
  <si>
    <t>Hloubení jam nezapažených v hornině tř. 3 objemu do 100 m3</t>
  </si>
  <si>
    <t>-1264303335</t>
  </si>
  <si>
    <t>"sdružený objekt"  3,3*2,2*1,1</t>
  </si>
  <si>
    <t>" bet. zídka"   3,3*0,7*0,9</t>
  </si>
  <si>
    <t>"pro lávku"  0,6*0,6*0,6</t>
  </si>
  <si>
    <t>171201101</t>
  </si>
  <si>
    <t>Uložení sypaniny - rozhrnutí výkopku</t>
  </si>
  <si>
    <t>1698158104</t>
  </si>
  <si>
    <t>"přebytečná zemina z výkopů objektů"  10,3+6,0</t>
  </si>
  <si>
    <t>2028168025</t>
  </si>
  <si>
    <t>12,0</t>
  </si>
  <si>
    <t>"- OP potrubí odtoku" - 10,0*1,5*0,4</t>
  </si>
  <si>
    <t>262111111R</t>
  </si>
  <si>
    <t>Pačokování tekutým jílem</t>
  </si>
  <si>
    <t>-842861594</t>
  </si>
  <si>
    <t>"betonový obal potrubí "  10,0*3,4</t>
  </si>
  <si>
    <t>Svislé a kompletní konstrukce</t>
  </si>
  <si>
    <t>321213234</t>
  </si>
  <si>
    <t>Zdivo nadzákladové z lomového kamene vodních staveb rubové se zatřením na maltu MC 25</t>
  </si>
  <si>
    <t>-834719634</t>
  </si>
  <si>
    <t>"zídky "   3,3*1,3*0,5</t>
  </si>
  <si>
    <t>321214591</t>
  </si>
  <si>
    <t>Vyspárování cementovou maltou</t>
  </si>
  <si>
    <t>-2077150778</t>
  </si>
  <si>
    <t>(2*3,3*1,3)+(2*0,5*1,3)</t>
  </si>
  <si>
    <t>321311115</t>
  </si>
  <si>
    <t>Konstrukce vodních staveb z betonu prostého mrazuvzdorného tř. C 25/30 XC2</t>
  </si>
  <si>
    <t>1283154868</t>
  </si>
  <si>
    <t>"sdružený objekt" (2*1,8*2,5*0,3)+(2*1,5*1,8*0,3)+(2*0,8*2,5*0,5)</t>
  </si>
  <si>
    <t>"betonový základ zidek"   3,3*0,7*0,9</t>
  </si>
  <si>
    <t>"patka pod lávku"   0,6*0,6*0,6</t>
  </si>
  <si>
    <t>"parapetní deska"  3,3*0,6*0,1</t>
  </si>
  <si>
    <t>321351010</t>
  </si>
  <si>
    <t>Bednění konstrukcí vodních staveb rovinné - zřízení</t>
  </si>
  <si>
    <t>-985855660</t>
  </si>
  <si>
    <t>"sdružený objekt" ((4*1,9*2,5)+(2*2,9*2,5)+(2*1,5*1,8)+(2*0,8*2,5))</t>
  </si>
  <si>
    <t>321352010</t>
  </si>
  <si>
    <t>Bednění konstrukcí vodních staveb rovinné - odstranění</t>
  </si>
  <si>
    <t>-1684224952</t>
  </si>
  <si>
    <t>42,9</t>
  </si>
  <si>
    <t>321361101</t>
  </si>
  <si>
    <t>Výztuž železobetonových konstrukcí vodních staveb z oceli 10 216 D do 12 mm</t>
  </si>
  <si>
    <t>-1898723921</t>
  </si>
  <si>
    <t>"beton. ocel prům. 12mm -  296,1*0,888kg/m/*1,05= 276,1kg"  0,276</t>
  </si>
  <si>
    <t>321368211</t>
  </si>
  <si>
    <t>Výztuž železobetonových konstrukcí vodních staveb ze svařovaných sítí</t>
  </si>
  <si>
    <t>-1182030511</t>
  </si>
  <si>
    <t>"sdružený objekt KARI síť 100/100/8  - 49,6 m2*7,99*1,05= 416,2kg"  0,416</t>
  </si>
  <si>
    <t>"parapetní deska - 2,0 m2*7,99*1,05= 16,8 " 0,1</t>
  </si>
  <si>
    <t>451573111</t>
  </si>
  <si>
    <t>Lože ze štěrkopísku</t>
  </si>
  <si>
    <t>1907293016</t>
  </si>
  <si>
    <t>"pod kamennou zídku"  3,3*0,7*0,1</t>
  </si>
  <si>
    <t>452311141</t>
  </si>
  <si>
    <t>Podkladní desky z betonu prostého tř. C 16/20 otevřený výkop</t>
  </si>
  <si>
    <t>-1586593377</t>
  </si>
  <si>
    <t>"potrubí"   10,0*1,5*0,2</t>
  </si>
  <si>
    <t>"sdružený objekt"  3,3*2,2*0,1</t>
  </si>
  <si>
    <t>452368211</t>
  </si>
  <si>
    <t>Výztuž podkladních desek  otevřený výkop ze svařovaných sítí Kari</t>
  </si>
  <si>
    <t>-256055289</t>
  </si>
  <si>
    <t>"10,0*1,5=15,0m2  15,0*7,99*1,05=125,8kg"  0,2</t>
  </si>
  <si>
    <t>457621412R</t>
  </si>
  <si>
    <t>Utěsnění bobtnavý těsnící pásek</t>
  </si>
  <si>
    <t>-754427170</t>
  </si>
  <si>
    <t>"utěsnění spáry mezi potrubím a betonovou stěnou sdruženého obj."   3,2</t>
  </si>
  <si>
    <t>465513327</t>
  </si>
  <si>
    <t xml:space="preserve">Dlažba z lomového kamene do betonu s vyspárováním tl 300 mm </t>
  </si>
  <si>
    <t>15856778</t>
  </si>
  <si>
    <t>"dopadiště u přelivu" 1,5*1,2</t>
  </si>
  <si>
    <t>Trubní vedení</t>
  </si>
  <si>
    <t>822472111</t>
  </si>
  <si>
    <t>Montáž potrubí z trub TZH s integrovaným těsněním otevřený výkop sklon do 20 % DN 800</t>
  </si>
  <si>
    <t>-20428376</t>
  </si>
  <si>
    <t>"odtok z bezpečnostního přelivu"  10,0</t>
  </si>
  <si>
    <t>592224120</t>
  </si>
  <si>
    <t>trouba hrdlová přímá železobet. s integrovaným těsněním  800/2500 80 x 250 x 11,5 cm</t>
  </si>
  <si>
    <t>kus</t>
  </si>
  <si>
    <t>89083138</t>
  </si>
  <si>
    <t>891372121</t>
  </si>
  <si>
    <t>Montáž kanalizačních šoupátek nebo stavítek DN 250</t>
  </si>
  <si>
    <t>866006436</t>
  </si>
  <si>
    <t>1,0</t>
  </si>
  <si>
    <t>3.6.1.250R</t>
  </si>
  <si>
    <t>Vřetenové šoupátko DN 250, vč. příslušenství pro uchycení na stěně a ovládací teleskop. tyče se šoupátkových klíčem</t>
  </si>
  <si>
    <t>ks</t>
  </si>
  <si>
    <t>-2115647029</t>
  </si>
  <si>
    <t>22</t>
  </si>
  <si>
    <t>899103111</t>
  </si>
  <si>
    <t>Osazení poklopů litinových nebo ocelových včetně rámů hmotnosti nad 100 do 150 kg</t>
  </si>
  <si>
    <t>-1398878092</t>
  </si>
  <si>
    <t>"požerák" 1,0</t>
  </si>
  <si>
    <t>23</t>
  </si>
  <si>
    <t>286617600R</t>
  </si>
  <si>
    <t>poklop + rám ocelový 830*900 uzamykatelný</t>
  </si>
  <si>
    <t>1968143688</t>
  </si>
  <si>
    <t>24</t>
  </si>
  <si>
    <t>899623171</t>
  </si>
  <si>
    <t>Obetonování potrubí  betonem prostým tř. C 25/30 v otevřeném výkopu</t>
  </si>
  <si>
    <t>1049078534</t>
  </si>
  <si>
    <t>10,0*(1,5+0,5)/2*1,2</t>
  </si>
  <si>
    <t>"- potrubí" - 10,0*0,55</t>
  </si>
  <si>
    <t>25</t>
  </si>
  <si>
    <t>934000000R</t>
  </si>
  <si>
    <t>Osazení a dodání dlužových stěn</t>
  </si>
  <si>
    <t>1039888390</t>
  </si>
  <si>
    <t>" požerák - dlužové stěny  vč. ocel. drážky U65"  2,0</t>
  </si>
  <si>
    <t>26</t>
  </si>
  <si>
    <t>936000001R</t>
  </si>
  <si>
    <t>Ocelová lávka z U prof. 120, pochozí dřevěná vč. zábradlí a vč. nátěrů</t>
  </si>
  <si>
    <t>-376216944</t>
  </si>
  <si>
    <t>27</t>
  </si>
  <si>
    <t>936000002R</t>
  </si>
  <si>
    <t>Montáž a dodání ocelového zábradlí vč. nátěrů</t>
  </si>
  <si>
    <t>586641671</t>
  </si>
  <si>
    <t>"zábradlí na zídce dl. 3,3 m"  1,0</t>
  </si>
  <si>
    <t>28</t>
  </si>
  <si>
    <t>939941112R</t>
  </si>
  <si>
    <t>Zřízení těsnění ocelovým plechem mezi základem a konstrukcí objektu</t>
  </si>
  <si>
    <t>-1959701490</t>
  </si>
  <si>
    <t>"plech tl. 06mm cca 140kg"  9,4</t>
  </si>
  <si>
    <t>29</t>
  </si>
  <si>
    <t>-251837788</t>
  </si>
  <si>
    <t>04 - SO 02.2  Úprava koryta pod hrází</t>
  </si>
  <si>
    <t>"1. část"  2,7*(0,8+1,5)/2*0,3</t>
  </si>
  <si>
    <t>"2..část"  6,0*(2,2+3,8)/2*1,4</t>
  </si>
  <si>
    <t>"3.část" 7,0*(0,5+2,6)/2*1,0</t>
  </si>
  <si>
    <t>132201101</t>
  </si>
  <si>
    <t>Hloubení rýh š do 600 mm v hornině tř. 3 objemu do 100 m3</t>
  </si>
  <si>
    <t>-1999886774</t>
  </si>
  <si>
    <t>"část 1 - betonové práhy" 6,0*0,6*0,25</t>
  </si>
  <si>
    <t>"část 2 - betonové zídky"  2*0,7*0,9*3,2</t>
  </si>
  <si>
    <t>"část 3 - kamen. zídka"  2,53*0,5*0,9</t>
  </si>
  <si>
    <t>171101131</t>
  </si>
  <si>
    <t>Uložení sypaniny z hornin nesoudržných a soudržných střídavě do násypů zhutněných</t>
  </si>
  <si>
    <t>1217620458</t>
  </si>
  <si>
    <t>"část 2 - dosypání na předpokládanou niveletu silnice" 6,0*3,8*0,2</t>
  </si>
  <si>
    <t>-1188613969</t>
  </si>
  <si>
    <t>"přebytečná zemina z výkopů objektů" (37,0+6,0)  "- zásyp potrubí a násyp silnice " -(12,6+4,6) "</t>
  </si>
  <si>
    <t>1870398002</t>
  </si>
  <si>
    <t>"část 2"   25,2</t>
  </si>
  <si>
    <t>"- potrubí vč. obetonování" -6,0*1,5*1,4</t>
  </si>
  <si>
    <t>182101101</t>
  </si>
  <si>
    <t>Svahování v zářezech v hornině tř. 1 až 4</t>
  </si>
  <si>
    <t>-53611925</t>
  </si>
  <si>
    <t>"část 3" 2*7,0*1,5</t>
  </si>
  <si>
    <t>-409419725</t>
  </si>
  <si>
    <t>14,0*0,1</t>
  </si>
  <si>
    <t>-194382460</t>
  </si>
  <si>
    <t>1,4</t>
  </si>
  <si>
    <t>181301111</t>
  </si>
  <si>
    <t>Rozprostření ornice tl vrstvy do 100 mm pl přes 500 m2 v rovině nebo ve svahu do 1:5</t>
  </si>
  <si>
    <t>-1259069349</t>
  </si>
  <si>
    <t>"část 3"  2*1,0*7,0</t>
  </si>
  <si>
    <t>181411121</t>
  </si>
  <si>
    <t>Založení lučního trávníku výsevem plochy do 1000 m2 v rovině a ve svahu do 1:5</t>
  </si>
  <si>
    <t>1934700206</t>
  </si>
  <si>
    <t>14,0</t>
  </si>
  <si>
    <t>-1882098005</t>
  </si>
  <si>
    <t>14,0*0,025</t>
  </si>
  <si>
    <t>"část 2"  2*3,2*1,3*0,5</t>
  </si>
  <si>
    <t>"část 3"  2,53*0,6*0,4</t>
  </si>
  <si>
    <t>(4*3,2*1,3)+(4*1,3*0,5)</t>
  </si>
  <si>
    <t>(2*2,53*0,6)+(2*0,6*0,4)</t>
  </si>
  <si>
    <t>Konstrukce vodních staveb z betonu prostého mrazuvzdorného tř. C 25/30 XA2</t>
  </si>
  <si>
    <t>"betonové prahy- část  1" 6,0*0,6*0,25</t>
  </si>
  <si>
    <t>"betonový základ zídek- část 2"   2*3,2*0,7*0,8</t>
  </si>
  <si>
    <t>"základ zídky část 3" 2,53*0,5*0,8</t>
  </si>
  <si>
    <t>"parapetní desky" (2*3,5*0,6*0,1)+(2,3*0,6*0,1)</t>
  </si>
  <si>
    <t>-1240489329</t>
  </si>
  <si>
    <t>"parapetní desky - (2,1+2,1+1,5)*7,99*1,05 = 47,8kg"  0,1</t>
  </si>
  <si>
    <t>-861769014</t>
  </si>
  <si>
    <t>"část 3 - pod zídku"   2,53*0,5*0,1</t>
  </si>
  <si>
    <t xml:space="preserve">"část 2 - pod zídky"   2*3,2*0,7*0,1 </t>
  </si>
  <si>
    <t>"část 1- pod dlažbu"2,7*4,0*0,15</t>
  </si>
  <si>
    <t xml:space="preserve">"část 2 - pod potrubí"   6,0*1,5*0,2  </t>
  </si>
  <si>
    <t>"část 3 - pod potrubí"    1,0*0,8*0,1</t>
  </si>
  <si>
    <t>"část 2- 6,0*1,5=9,0m2  9,0*7,99*1,05= 75,5kg"  0,1</t>
  </si>
  <si>
    <t>"část 3 - 0,8 m2*7,99*1,05 = 7,0kg"   0,1</t>
  </si>
  <si>
    <t>465513227</t>
  </si>
  <si>
    <t xml:space="preserve">Dlažba z lomového kamene na cementovou maltu s vyspárováním tl 250 mm </t>
  </si>
  <si>
    <t>2085382873</t>
  </si>
  <si>
    <t>"část  1"   2,7*4,0</t>
  </si>
  <si>
    <t>812372121</t>
  </si>
  <si>
    <t>Montáž potrubí z trub betonových těsněných pryžovými kroužky  DN 300</t>
  </si>
  <si>
    <t>1077388353</t>
  </si>
  <si>
    <t>"část 3"  1,1</t>
  </si>
  <si>
    <t>592216140</t>
  </si>
  <si>
    <t>trouba betonová přímá  DN 300</t>
  </si>
  <si>
    <t>-1700958732</t>
  </si>
  <si>
    <t>1,1</t>
  </si>
  <si>
    <t>Montáž potrubí z trub želbet. s integrovaným těsněním  DN 800</t>
  </si>
  <si>
    <t>-223573823</t>
  </si>
  <si>
    <t>"část 2"  6,0</t>
  </si>
  <si>
    <t>trouba hrdlová přímá železobet. s integrovaným těsněním  TZH-Q 800/2500 80 x 250 x 11,5 cm</t>
  </si>
  <si>
    <t>-274422649</t>
  </si>
  <si>
    <t>899623151</t>
  </si>
  <si>
    <t>Obetonování potrubí  betonem prostým tř. C 16/20 otevřený výkop</t>
  </si>
  <si>
    <t>-1003985957</t>
  </si>
  <si>
    <t>"část 2" 6,0*(1,5+0,5)/2*1,2  "-potrubí DN 800" - 6,0*0,55</t>
  </si>
  <si>
    <t>" část 3" 1,0*0,77*0,6 "-potrubí DN 300"- 1,0*0,085</t>
  </si>
  <si>
    <t>935111112</t>
  </si>
  <si>
    <t>Osazení příkopového žlabu do štěrkopísku tl 100 mm z betonových desek</t>
  </si>
  <si>
    <t>-2099861915</t>
  </si>
  <si>
    <t>"část 3"  2*7,0*0,5</t>
  </si>
  <si>
    <t>935111211</t>
  </si>
  <si>
    <t>Osazení příkopového žlabu do štěrkopísku tl 100 mm z betonových tvárnic š 800 mm</t>
  </si>
  <si>
    <t>19779214</t>
  </si>
  <si>
    <t>"část 3"  7,0</t>
  </si>
  <si>
    <t>592276300</t>
  </si>
  <si>
    <t>deska betonová meliorační TBM-Q 500/500 50x50x10 cm</t>
  </si>
  <si>
    <t>71376844</t>
  </si>
  <si>
    <t>14,0*2</t>
  </si>
  <si>
    <t>961044111</t>
  </si>
  <si>
    <t xml:space="preserve">Bourání základů z betonu prostého </t>
  </si>
  <si>
    <t>-918974103</t>
  </si>
  <si>
    <t>"část 3 - kanal. šachta" 1,0</t>
  </si>
  <si>
    <t>966003810R</t>
  </si>
  <si>
    <t>Rozebrání a znovu zřízení dřevěného oplocení</t>
  </si>
  <si>
    <t>-1493376389</t>
  </si>
  <si>
    <t>30</t>
  </si>
  <si>
    <t>969021131</t>
  </si>
  <si>
    <t>-943350255</t>
  </si>
  <si>
    <t>"část 1"   18,0</t>
  </si>
  <si>
    <t>31</t>
  </si>
  <si>
    <t>1184064742</t>
  </si>
  <si>
    <t>(1,0*2,0)+(18,0*0,093)</t>
  </si>
  <si>
    <t>32</t>
  </si>
  <si>
    <t>263912445</t>
  </si>
  <si>
    <t>"skládka 10 km - příplatek 9x "   9* 3,7</t>
  </si>
  <si>
    <t>33</t>
  </si>
  <si>
    <t>1201569533</t>
  </si>
  <si>
    <t>34</t>
  </si>
  <si>
    <t>-1756357169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</si>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</sst>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\ &quot;EUR&quot;;\-#,##0\ &quot;EUR&quot;"/>
    <numFmt numFmtId="169" formatCode="#,##0\ &quot;EUR&quot;;[Red]\-#,##0\ &quot;EUR&quot;"/>
    <numFmt numFmtId="170" formatCode="#,##0.00\ &quot;EUR&quot;;\-#,##0.00\ &quot;EUR&quot;"/>
    <numFmt numFmtId="171" formatCode="#,##0.00\ &quot;EUR&quot;;[Red]\-#,##0.00\ &quot;EUR&quot;"/>
    <numFmt numFmtId="172" formatCode="_-* #,##0\ &quot;EUR&quot;_-;\-* #,##0\ &quot;EUR&quot;_-;_-* &quot;-&quot;\ &quot;EUR&quot;_-;_-@_-"/>
    <numFmt numFmtId="173" formatCode="_-* #,##0\ _E_U_R_-;\-* #,##0\ _E_U_R_-;_-* &quot;-&quot;\ _E_U_R_-;_-@_-"/>
    <numFmt numFmtId="174" formatCode="_-* #,##0.00\ &quot;EUR&quot;_-;\-* #,##0.00\ &quot;EUR&quot;_-;_-* &quot;-&quot;??\ &quot;EUR&quot;_-;_-@_-"/>
    <numFmt numFmtId="175" formatCode="_-* #,##0.00\ _E_U_R_-;\-* #,##0.00\ _E_U_R_-;_-* &quot;-&quot;??\ _E_U_R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.000;\-#,##0.000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18" borderId="5" applyNumberFormat="0" applyFont="0" applyAlignment="0" applyProtection="0"/>
    <xf numFmtId="0" fontId="43" fillId="0" borderId="6" applyNumberFormat="0" applyFill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8" applyNumberFormat="0" applyAlignment="0" applyProtection="0"/>
    <xf numFmtId="0" fontId="48" fillId="19" borderId="8" applyNumberFormat="0" applyAlignment="0" applyProtection="0"/>
    <xf numFmtId="0" fontId="49" fillId="19" borderId="9" applyNumberFormat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32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Border="1" applyAlignment="1">
      <alignment horizontal="left" vertical="center"/>
    </xf>
    <xf numFmtId="0" fontId="11" fillId="0" borderId="0" xfId="0" applyAlignment="1">
      <alignment horizontal="left" vertical="center"/>
    </xf>
    <xf numFmtId="0" fontId="11" fillId="0" borderId="14" xfId="0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24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164" fontId="20" fillId="0" borderId="30" xfId="0" applyFont="1" applyBorder="1" applyAlignment="1">
      <alignment horizontal="right" vertical="center"/>
    </xf>
    <xf numFmtId="164" fontId="20" fillId="0" borderId="0" xfId="0" applyFont="1" applyAlignment="1">
      <alignment horizontal="right" vertical="center"/>
    </xf>
    <xf numFmtId="167" fontId="20" fillId="0" borderId="0" xfId="0" applyFont="1" applyAlignment="1">
      <alignment horizontal="right" vertical="center"/>
    </xf>
    <xf numFmtId="164" fontId="20" fillId="0" borderId="24" xfId="0" applyFont="1" applyBorder="1" applyAlignment="1">
      <alignment horizontal="right" vertical="center"/>
    </xf>
    <xf numFmtId="164" fontId="20" fillId="0" borderId="31" xfId="0" applyFont="1" applyBorder="1" applyAlignment="1">
      <alignment horizontal="right" vertical="center"/>
    </xf>
    <xf numFmtId="164" fontId="20" fillId="0" borderId="32" xfId="0" applyFont="1" applyBorder="1" applyAlignment="1">
      <alignment horizontal="right" vertical="center"/>
    </xf>
    <xf numFmtId="167" fontId="20" fillId="0" borderId="32" xfId="0" applyFont="1" applyBorder="1" applyAlignment="1">
      <alignment horizontal="right" vertical="center"/>
    </xf>
    <xf numFmtId="164" fontId="20" fillId="0" borderId="33" xfId="0" applyFont="1" applyBorder="1" applyAlignment="1">
      <alignment horizontal="right" vertical="center"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1" fillId="0" borderId="0" xfId="0" applyFont="1" applyAlignment="1">
      <alignment horizontal="right" vertical="center"/>
    </xf>
    <xf numFmtId="165" fontId="11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4" fillId="0" borderId="0" xfId="0" applyFont="1" applyAlignment="1">
      <alignment horizontal="right"/>
    </xf>
    <xf numFmtId="167" fontId="24" fillId="0" borderId="22" xfId="0" applyFont="1" applyBorder="1" applyAlignment="1">
      <alignment horizontal="right"/>
    </xf>
    <xf numFmtId="167" fontId="24" fillId="0" borderId="23" xfId="0" applyFont="1" applyBorder="1" applyAlignment="1">
      <alignment horizontal="right"/>
    </xf>
    <xf numFmtId="164" fontId="25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Border="1" applyAlignment="1">
      <alignment horizontal="left"/>
    </xf>
    <xf numFmtId="0" fontId="26" fillId="0" borderId="0" xfId="0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Font="1" applyAlignment="1">
      <alignment horizontal="right"/>
    </xf>
    <xf numFmtId="0" fontId="26" fillId="0" borderId="13" xfId="0" applyBorder="1" applyAlignment="1">
      <alignment horizontal="left"/>
    </xf>
    <xf numFmtId="0" fontId="26" fillId="0" borderId="30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24" xfId="0" applyFont="1" applyBorder="1" applyAlignment="1">
      <alignment horizontal="right"/>
    </xf>
    <xf numFmtId="0" fontId="26" fillId="0" borderId="0" xfId="0" applyFont="1" applyAlignment="1">
      <alignment horizontal="left"/>
    </xf>
    <xf numFmtId="164" fontId="26" fillId="0" borderId="0" xfId="0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right" vertical="center"/>
    </xf>
    <xf numFmtId="164" fontId="0" fillId="18" borderId="36" xfId="0" applyFont="1" applyFill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24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7" fillId="0" borderId="13" xfId="0" applyBorder="1" applyAlignment="1">
      <alignment horizontal="left" vertical="center"/>
    </xf>
    <xf numFmtId="0" fontId="27" fillId="0" borderId="0" xfId="0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right" vertical="center"/>
    </xf>
    <xf numFmtId="0" fontId="27" fillId="0" borderId="13" xfId="0" applyBorder="1" applyAlignment="1">
      <alignment horizontal="left" vertical="center"/>
    </xf>
    <xf numFmtId="0" fontId="27" fillId="0" borderId="30" xfId="0" applyBorder="1" applyAlignment="1">
      <alignment horizontal="left" vertical="center"/>
    </xf>
    <xf numFmtId="0" fontId="27" fillId="0" borderId="24" xfId="0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49" fontId="29" fillId="0" borderId="36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center" vertical="center" wrapText="1"/>
    </xf>
    <xf numFmtId="164" fontId="29" fillId="0" borderId="36" xfId="0" applyFont="1" applyBorder="1" applyAlignment="1">
      <alignment horizontal="right" vertical="center"/>
    </xf>
    <xf numFmtId="164" fontId="29" fillId="18" borderId="36" xfId="0" applyFont="1" applyFill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18" borderId="3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7" fillId="0" borderId="31" xfId="0" applyBorder="1" applyAlignment="1">
      <alignment horizontal="left" vertical="center"/>
    </xf>
    <xf numFmtId="0" fontId="27" fillId="0" borderId="32" xfId="0" applyBorder="1" applyAlignment="1">
      <alignment horizontal="left" vertical="center"/>
    </xf>
    <xf numFmtId="0" fontId="27" fillId="0" borderId="33" xfId="0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0" fillId="0" borderId="13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4" fontId="30" fillId="0" borderId="0" xfId="0" applyFont="1" applyAlignment="1">
      <alignment horizontal="right" vertical="center"/>
    </xf>
    <xf numFmtId="0" fontId="30" fillId="0" borderId="13" xfId="0" applyBorder="1" applyAlignment="1">
      <alignment horizontal="left" vertical="center"/>
    </xf>
    <xf numFmtId="0" fontId="30" fillId="0" borderId="30" xfId="0" applyBorder="1" applyAlignment="1">
      <alignment horizontal="left" vertical="center"/>
    </xf>
    <xf numFmtId="0" fontId="30" fillId="0" borderId="24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Font="1" applyBorder="1" applyAlignment="1">
      <alignment horizontal="right" vertical="center"/>
    </xf>
    <xf numFmtId="167" fontId="11" fillId="0" borderId="33" xfId="0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7" fillId="18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65" fontId="11" fillId="0" borderId="0" xfId="0" applyAlignment="1">
      <alignment horizontal="center" vertical="center"/>
    </xf>
    <xf numFmtId="0" fontId="11" fillId="0" borderId="0" xfId="0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17" borderId="0" xfId="36" applyFill="1" applyAlignment="1">
      <alignment horizontal="left" vertical="top"/>
    </xf>
    <xf numFmtId="0" fontId="32" fillId="0" borderId="0" xfId="36" applyFont="1" applyAlignment="1">
      <alignment horizontal="center" vertical="center"/>
    </xf>
    <xf numFmtId="0" fontId="22" fillId="17" borderId="0" xfId="0" applyFont="1" applyFill="1" applyAlignment="1">
      <alignment horizontal="left" vertical="center"/>
    </xf>
    <xf numFmtId="0" fontId="2" fillId="17" borderId="0" xfId="0" applyFont="1" applyFill="1" applyAlignment="1">
      <alignment horizontal="left" vertical="center"/>
    </xf>
    <xf numFmtId="0" fontId="33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3" fillId="17" borderId="0" xfId="36" applyFont="1" applyFill="1" applyAlignment="1" applyProtection="1">
      <alignment horizontal="left" vertical="center"/>
      <protection/>
    </xf>
    <xf numFmtId="0" fontId="33" fillId="17" borderId="0" xfId="36" applyFont="1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4BD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9" t="s">
        <v>0</v>
      </c>
      <c r="B1" s="240"/>
      <c r="C1" s="240"/>
      <c r="D1" s="241" t="s">
        <v>1</v>
      </c>
      <c r="E1" s="240"/>
      <c r="F1" s="240"/>
      <c r="G1" s="240"/>
      <c r="H1" s="240"/>
      <c r="I1" s="240"/>
      <c r="J1" s="240"/>
      <c r="K1" s="242" t="s">
        <v>524</v>
      </c>
      <c r="L1" s="242"/>
      <c r="M1" s="242"/>
      <c r="N1" s="242"/>
      <c r="O1" s="242"/>
      <c r="P1" s="242"/>
      <c r="Q1" s="242"/>
      <c r="R1" s="242"/>
      <c r="S1" s="242"/>
      <c r="T1" s="240"/>
      <c r="U1" s="240"/>
      <c r="V1" s="240"/>
      <c r="W1" s="242" t="s">
        <v>525</v>
      </c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3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1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99" t="s">
        <v>13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11"/>
      <c r="AQ5" s="13"/>
      <c r="BE5" s="195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01" t="s">
        <v>16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11"/>
      <c r="AQ6" s="13"/>
      <c r="BE6" s="196"/>
      <c r="BS6" s="6" t="s">
        <v>11</v>
      </c>
    </row>
    <row r="7" spans="2:71" s="2" customFormat="1" ht="15" customHeight="1">
      <c r="B7" s="10"/>
      <c r="C7" s="11"/>
      <c r="D7" s="19" t="s">
        <v>17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18</v>
      </c>
      <c r="AL7" s="11"/>
      <c r="AM7" s="11"/>
      <c r="AN7" s="17"/>
      <c r="AO7" s="11"/>
      <c r="AP7" s="11"/>
      <c r="AQ7" s="13"/>
      <c r="BE7" s="196"/>
      <c r="BS7" s="6" t="s">
        <v>19</v>
      </c>
    </row>
    <row r="8" spans="2:71" s="2" customFormat="1" ht="15" customHeight="1">
      <c r="B8" s="10"/>
      <c r="C8" s="11"/>
      <c r="D8" s="19" t="s">
        <v>20</v>
      </c>
      <c r="E8" s="11"/>
      <c r="F8" s="11"/>
      <c r="G8" s="11"/>
      <c r="H8" s="11"/>
      <c r="I8" s="11"/>
      <c r="J8" s="11"/>
      <c r="K8" s="17" t="s">
        <v>21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22</v>
      </c>
      <c r="AL8" s="11"/>
      <c r="AM8" s="11"/>
      <c r="AN8" s="20" t="s">
        <v>23</v>
      </c>
      <c r="AO8" s="11"/>
      <c r="AP8" s="11"/>
      <c r="AQ8" s="13"/>
      <c r="BE8" s="196"/>
      <c r="BS8" s="6" t="s">
        <v>24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6"/>
      <c r="BS9" s="6" t="s">
        <v>25</v>
      </c>
    </row>
    <row r="10" spans="2:71" s="2" customFormat="1" ht="15" customHeight="1">
      <c r="B10" s="10"/>
      <c r="C10" s="11"/>
      <c r="D10" s="19" t="s">
        <v>26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27</v>
      </c>
      <c r="AL10" s="11"/>
      <c r="AM10" s="11"/>
      <c r="AN10" s="17"/>
      <c r="AO10" s="11"/>
      <c r="AP10" s="11"/>
      <c r="AQ10" s="13"/>
      <c r="BE10" s="196"/>
      <c r="BS10" s="6" t="s">
        <v>11</v>
      </c>
    </row>
    <row r="11" spans="2:71" s="2" customFormat="1" ht="19.5" customHeight="1">
      <c r="B11" s="10"/>
      <c r="C11" s="11"/>
      <c r="D11" s="11"/>
      <c r="E11" s="17" t="s">
        <v>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196"/>
      <c r="BS11" s="6" t="s">
        <v>11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6"/>
      <c r="BS12" s="6" t="s">
        <v>11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27</v>
      </c>
      <c r="AL13" s="11"/>
      <c r="AM13" s="11"/>
      <c r="AN13" s="21" t="s">
        <v>31</v>
      </c>
      <c r="AO13" s="11"/>
      <c r="AP13" s="11"/>
      <c r="AQ13" s="13"/>
      <c r="BE13" s="196"/>
      <c r="BS13" s="6" t="s">
        <v>11</v>
      </c>
    </row>
    <row r="14" spans="2:71" s="2" customFormat="1" ht="15.75" customHeight="1">
      <c r="B14" s="10"/>
      <c r="C14" s="11"/>
      <c r="D14" s="11"/>
      <c r="E14" s="202" t="s">
        <v>31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196"/>
      <c r="BS14" s="6" t="s">
        <v>11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6"/>
      <c r="BS15" s="6" t="s">
        <v>3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27</v>
      </c>
      <c r="AL16" s="11"/>
      <c r="AM16" s="11"/>
      <c r="AN16" s="17"/>
      <c r="AO16" s="11"/>
      <c r="AP16" s="11"/>
      <c r="AQ16" s="13"/>
      <c r="BE16" s="196"/>
      <c r="BS16" s="6" t="s">
        <v>3</v>
      </c>
    </row>
    <row r="17" spans="2:71" ht="19.5" customHeight="1">
      <c r="B17" s="10"/>
      <c r="C17" s="11"/>
      <c r="D17" s="11"/>
      <c r="E17" s="17" t="s">
        <v>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196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33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6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5</v>
      </c>
    </row>
    <row r="19" spans="2:7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6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5</v>
      </c>
    </row>
    <row r="20" spans="2:71" ht="15.75" customHeight="1">
      <c r="B20" s="10"/>
      <c r="C20" s="11"/>
      <c r="D20" s="11"/>
      <c r="E20" s="203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11"/>
      <c r="AP20" s="11"/>
      <c r="AQ20" s="13"/>
      <c r="BE20" s="196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33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6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6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35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4">
        <f>ROUND($AG$51,2)</f>
        <v>0</v>
      </c>
      <c r="AL23" s="205"/>
      <c r="AM23" s="205"/>
      <c r="AN23" s="205"/>
      <c r="AO23" s="205"/>
      <c r="AP23" s="24"/>
      <c r="AQ23" s="27"/>
      <c r="BE23" s="19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7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6" t="s">
        <v>36</v>
      </c>
      <c r="M25" s="207"/>
      <c r="N25" s="207"/>
      <c r="O25" s="207"/>
      <c r="P25" s="24"/>
      <c r="Q25" s="24"/>
      <c r="R25" s="24"/>
      <c r="S25" s="24"/>
      <c r="T25" s="24"/>
      <c r="U25" s="24"/>
      <c r="V25" s="24"/>
      <c r="W25" s="206" t="s">
        <v>37</v>
      </c>
      <c r="X25" s="207"/>
      <c r="Y25" s="207"/>
      <c r="Z25" s="207"/>
      <c r="AA25" s="207"/>
      <c r="AB25" s="207"/>
      <c r="AC25" s="207"/>
      <c r="AD25" s="207"/>
      <c r="AE25" s="207"/>
      <c r="AF25" s="24"/>
      <c r="AG25" s="24"/>
      <c r="AH25" s="24"/>
      <c r="AI25" s="24"/>
      <c r="AJ25" s="24"/>
      <c r="AK25" s="206" t="s">
        <v>38</v>
      </c>
      <c r="AL25" s="207"/>
      <c r="AM25" s="207"/>
      <c r="AN25" s="207"/>
      <c r="AO25" s="207"/>
      <c r="AP25" s="24"/>
      <c r="AQ25" s="27"/>
      <c r="BE25" s="197"/>
    </row>
    <row r="26" spans="2:57" s="6" customFormat="1" ht="15" customHeight="1">
      <c r="B26" s="29"/>
      <c r="C26" s="30"/>
      <c r="D26" s="30" t="s">
        <v>39</v>
      </c>
      <c r="E26" s="30"/>
      <c r="F26" s="30" t="s">
        <v>40</v>
      </c>
      <c r="G26" s="30"/>
      <c r="H26" s="30"/>
      <c r="I26" s="30"/>
      <c r="J26" s="30"/>
      <c r="K26" s="30"/>
      <c r="L26" s="208">
        <v>0.21</v>
      </c>
      <c r="M26" s="209"/>
      <c r="N26" s="209"/>
      <c r="O26" s="209"/>
      <c r="P26" s="30"/>
      <c r="Q26" s="30"/>
      <c r="R26" s="30"/>
      <c r="S26" s="30"/>
      <c r="T26" s="30"/>
      <c r="U26" s="30"/>
      <c r="V26" s="30"/>
      <c r="W26" s="210">
        <f>ROUND($AZ$51,2)</f>
        <v>0</v>
      </c>
      <c r="X26" s="209"/>
      <c r="Y26" s="209"/>
      <c r="Z26" s="209"/>
      <c r="AA26" s="209"/>
      <c r="AB26" s="209"/>
      <c r="AC26" s="209"/>
      <c r="AD26" s="209"/>
      <c r="AE26" s="209"/>
      <c r="AF26" s="30"/>
      <c r="AG26" s="30"/>
      <c r="AH26" s="30"/>
      <c r="AI26" s="30"/>
      <c r="AJ26" s="30"/>
      <c r="AK26" s="210">
        <f>ROUND($AV$51,2)</f>
        <v>0</v>
      </c>
      <c r="AL26" s="209"/>
      <c r="AM26" s="209"/>
      <c r="AN26" s="209"/>
      <c r="AO26" s="209"/>
      <c r="AP26" s="30"/>
      <c r="AQ26" s="31"/>
      <c r="BE26" s="198"/>
    </row>
    <row r="27" spans="2:57" s="6" customFormat="1" ht="15" customHeight="1">
      <c r="B27" s="29"/>
      <c r="C27" s="30"/>
      <c r="D27" s="30"/>
      <c r="E27" s="30"/>
      <c r="F27" s="30" t="s">
        <v>41</v>
      </c>
      <c r="G27" s="30"/>
      <c r="H27" s="30"/>
      <c r="I27" s="30"/>
      <c r="J27" s="30"/>
      <c r="K27" s="30"/>
      <c r="L27" s="208">
        <v>0.15</v>
      </c>
      <c r="M27" s="209"/>
      <c r="N27" s="209"/>
      <c r="O27" s="209"/>
      <c r="P27" s="30"/>
      <c r="Q27" s="30"/>
      <c r="R27" s="30"/>
      <c r="S27" s="30"/>
      <c r="T27" s="30"/>
      <c r="U27" s="30"/>
      <c r="V27" s="30"/>
      <c r="W27" s="210">
        <f>ROUND($BA$51,2)</f>
        <v>0</v>
      </c>
      <c r="X27" s="209"/>
      <c r="Y27" s="209"/>
      <c r="Z27" s="209"/>
      <c r="AA27" s="209"/>
      <c r="AB27" s="209"/>
      <c r="AC27" s="209"/>
      <c r="AD27" s="209"/>
      <c r="AE27" s="209"/>
      <c r="AF27" s="30"/>
      <c r="AG27" s="30"/>
      <c r="AH27" s="30"/>
      <c r="AI27" s="30"/>
      <c r="AJ27" s="30"/>
      <c r="AK27" s="210">
        <f>ROUND($AW$51,2)</f>
        <v>0</v>
      </c>
      <c r="AL27" s="209"/>
      <c r="AM27" s="209"/>
      <c r="AN27" s="209"/>
      <c r="AO27" s="209"/>
      <c r="AP27" s="30"/>
      <c r="AQ27" s="31"/>
      <c r="BE27" s="198"/>
    </row>
    <row r="28" spans="2:57" s="6" customFormat="1" ht="15" customHeight="1" hidden="1">
      <c r="B28" s="29"/>
      <c r="C28" s="30"/>
      <c r="D28" s="30"/>
      <c r="E28" s="30"/>
      <c r="F28" s="30" t="s">
        <v>42</v>
      </c>
      <c r="G28" s="30"/>
      <c r="H28" s="30"/>
      <c r="I28" s="30"/>
      <c r="J28" s="30"/>
      <c r="K28" s="30"/>
      <c r="L28" s="208">
        <v>0.21</v>
      </c>
      <c r="M28" s="209"/>
      <c r="N28" s="209"/>
      <c r="O28" s="209"/>
      <c r="P28" s="30"/>
      <c r="Q28" s="30"/>
      <c r="R28" s="30"/>
      <c r="S28" s="30"/>
      <c r="T28" s="30"/>
      <c r="U28" s="30"/>
      <c r="V28" s="30"/>
      <c r="W28" s="210">
        <f>ROUND($BB$51,2)</f>
        <v>0</v>
      </c>
      <c r="X28" s="209"/>
      <c r="Y28" s="209"/>
      <c r="Z28" s="209"/>
      <c r="AA28" s="209"/>
      <c r="AB28" s="209"/>
      <c r="AC28" s="209"/>
      <c r="AD28" s="209"/>
      <c r="AE28" s="209"/>
      <c r="AF28" s="30"/>
      <c r="AG28" s="30"/>
      <c r="AH28" s="30"/>
      <c r="AI28" s="30"/>
      <c r="AJ28" s="30"/>
      <c r="AK28" s="210">
        <v>0</v>
      </c>
      <c r="AL28" s="209"/>
      <c r="AM28" s="209"/>
      <c r="AN28" s="209"/>
      <c r="AO28" s="209"/>
      <c r="AP28" s="30"/>
      <c r="AQ28" s="31"/>
      <c r="BE28" s="198"/>
    </row>
    <row r="29" spans="2:57" s="6" customFormat="1" ht="15" customHeight="1" hidden="1">
      <c r="B29" s="29"/>
      <c r="C29" s="30"/>
      <c r="D29" s="30"/>
      <c r="E29" s="30"/>
      <c r="F29" s="30" t="s">
        <v>43</v>
      </c>
      <c r="G29" s="30"/>
      <c r="H29" s="30"/>
      <c r="I29" s="30"/>
      <c r="J29" s="30"/>
      <c r="K29" s="30"/>
      <c r="L29" s="208">
        <v>0.15</v>
      </c>
      <c r="M29" s="209"/>
      <c r="N29" s="209"/>
      <c r="O29" s="209"/>
      <c r="P29" s="30"/>
      <c r="Q29" s="30"/>
      <c r="R29" s="30"/>
      <c r="S29" s="30"/>
      <c r="T29" s="30"/>
      <c r="U29" s="30"/>
      <c r="V29" s="30"/>
      <c r="W29" s="210">
        <f>ROUND($BC$51,2)</f>
        <v>0</v>
      </c>
      <c r="X29" s="209"/>
      <c r="Y29" s="209"/>
      <c r="Z29" s="209"/>
      <c r="AA29" s="209"/>
      <c r="AB29" s="209"/>
      <c r="AC29" s="209"/>
      <c r="AD29" s="209"/>
      <c r="AE29" s="209"/>
      <c r="AF29" s="30"/>
      <c r="AG29" s="30"/>
      <c r="AH29" s="30"/>
      <c r="AI29" s="30"/>
      <c r="AJ29" s="30"/>
      <c r="AK29" s="210">
        <v>0</v>
      </c>
      <c r="AL29" s="209"/>
      <c r="AM29" s="209"/>
      <c r="AN29" s="209"/>
      <c r="AO29" s="209"/>
      <c r="AP29" s="30"/>
      <c r="AQ29" s="31"/>
      <c r="BE29" s="198"/>
    </row>
    <row r="30" spans="2:57" s="6" customFormat="1" ht="15" customHeight="1" hidden="1">
      <c r="B30" s="29"/>
      <c r="C30" s="30"/>
      <c r="D30" s="30"/>
      <c r="E30" s="30"/>
      <c r="F30" s="30" t="s">
        <v>44</v>
      </c>
      <c r="G30" s="30"/>
      <c r="H30" s="30"/>
      <c r="I30" s="30"/>
      <c r="J30" s="30"/>
      <c r="K30" s="30"/>
      <c r="L30" s="208">
        <v>0</v>
      </c>
      <c r="M30" s="209"/>
      <c r="N30" s="209"/>
      <c r="O30" s="209"/>
      <c r="P30" s="30"/>
      <c r="Q30" s="30"/>
      <c r="R30" s="30"/>
      <c r="S30" s="30"/>
      <c r="T30" s="30"/>
      <c r="U30" s="30"/>
      <c r="V30" s="30"/>
      <c r="W30" s="210">
        <f>ROUND($BD$51,2)</f>
        <v>0</v>
      </c>
      <c r="X30" s="209"/>
      <c r="Y30" s="209"/>
      <c r="Z30" s="209"/>
      <c r="AA30" s="209"/>
      <c r="AB30" s="209"/>
      <c r="AC30" s="209"/>
      <c r="AD30" s="209"/>
      <c r="AE30" s="209"/>
      <c r="AF30" s="30"/>
      <c r="AG30" s="30"/>
      <c r="AH30" s="30"/>
      <c r="AI30" s="30"/>
      <c r="AJ30" s="30"/>
      <c r="AK30" s="210">
        <v>0</v>
      </c>
      <c r="AL30" s="209"/>
      <c r="AM30" s="209"/>
      <c r="AN30" s="209"/>
      <c r="AO30" s="209"/>
      <c r="AP30" s="30"/>
      <c r="AQ30" s="31"/>
      <c r="BE30" s="198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7"/>
    </row>
    <row r="32" spans="2:57" s="6" customFormat="1" ht="27" customHeight="1">
      <c r="B32" s="23"/>
      <c r="C32" s="32"/>
      <c r="D32" s="33" t="s">
        <v>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46</v>
      </c>
      <c r="U32" s="34"/>
      <c r="V32" s="34"/>
      <c r="W32" s="34"/>
      <c r="X32" s="211" t="s">
        <v>47</v>
      </c>
      <c r="Y32" s="212"/>
      <c r="Z32" s="212"/>
      <c r="AA32" s="212"/>
      <c r="AB32" s="212"/>
      <c r="AC32" s="34"/>
      <c r="AD32" s="34"/>
      <c r="AE32" s="34"/>
      <c r="AF32" s="34"/>
      <c r="AG32" s="34"/>
      <c r="AH32" s="34"/>
      <c r="AI32" s="34"/>
      <c r="AJ32" s="34"/>
      <c r="AK32" s="213">
        <f>ROUND(SUM($AK$23:$AK$30),2)</f>
        <v>0</v>
      </c>
      <c r="AL32" s="212"/>
      <c r="AM32" s="212"/>
      <c r="AN32" s="212"/>
      <c r="AO32" s="214"/>
      <c r="AP32" s="32"/>
      <c r="AQ32" s="37"/>
      <c r="BE32" s="197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18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15" t="str">
        <f>$K$6</f>
        <v>Protipovodňová ochrana obce Vrbno - Poldr Vrbno</v>
      </c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20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Vrbno u Kadova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22</v>
      </c>
      <c r="AJ44" s="24"/>
      <c r="AK44" s="24"/>
      <c r="AL44" s="24"/>
      <c r="AM44" s="217" t="str">
        <f>IF($AN$8="","",$AN$8)</f>
        <v>09.05.2014</v>
      </c>
      <c r="AN44" s="207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26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199" t="str">
        <f>IF($E$17="","",$E$17)</f>
        <v> </v>
      </c>
      <c r="AN46" s="207"/>
      <c r="AO46" s="207"/>
      <c r="AP46" s="207"/>
      <c r="AQ46" s="24"/>
      <c r="AR46" s="43"/>
      <c r="AS46" s="218" t="s">
        <v>49</v>
      </c>
      <c r="AT46" s="219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0"/>
      <c r="AT47" s="197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1"/>
      <c r="AT48" s="207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222" t="s">
        <v>50</v>
      </c>
      <c r="D49" s="212"/>
      <c r="E49" s="212"/>
      <c r="F49" s="212"/>
      <c r="G49" s="212"/>
      <c r="H49" s="34"/>
      <c r="I49" s="223" t="s">
        <v>51</v>
      </c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24" t="s">
        <v>52</v>
      </c>
      <c r="AH49" s="212"/>
      <c r="AI49" s="212"/>
      <c r="AJ49" s="212"/>
      <c r="AK49" s="212"/>
      <c r="AL49" s="212"/>
      <c r="AM49" s="212"/>
      <c r="AN49" s="223" t="s">
        <v>53</v>
      </c>
      <c r="AO49" s="212"/>
      <c r="AP49" s="212"/>
      <c r="AQ49" s="57" t="s">
        <v>54</v>
      </c>
      <c r="AR49" s="43"/>
      <c r="AS49" s="58" t="s">
        <v>55</v>
      </c>
      <c r="AT49" s="59" t="s">
        <v>56</v>
      </c>
      <c r="AU49" s="59" t="s">
        <v>57</v>
      </c>
      <c r="AV49" s="59" t="s">
        <v>58</v>
      </c>
      <c r="AW49" s="59" t="s">
        <v>59</v>
      </c>
      <c r="AX49" s="59" t="s">
        <v>60</v>
      </c>
      <c r="AY49" s="59" t="s">
        <v>61</v>
      </c>
      <c r="AZ49" s="59" t="s">
        <v>62</v>
      </c>
      <c r="BA49" s="59" t="s">
        <v>63</v>
      </c>
      <c r="BB49" s="59" t="s">
        <v>64</v>
      </c>
      <c r="BC49" s="59" t="s">
        <v>65</v>
      </c>
      <c r="BD49" s="60" t="s">
        <v>66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67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29">
        <f>ROUND(SUM($AG$52:$AG$55),2)</f>
        <v>0</v>
      </c>
      <c r="AH51" s="230"/>
      <c r="AI51" s="230"/>
      <c r="AJ51" s="230"/>
      <c r="AK51" s="230"/>
      <c r="AL51" s="230"/>
      <c r="AM51" s="230"/>
      <c r="AN51" s="229">
        <f>ROUND(SUM($AG$51,$AT$51),2)</f>
        <v>0</v>
      </c>
      <c r="AO51" s="230"/>
      <c r="AP51" s="230"/>
      <c r="AQ51" s="67"/>
      <c r="AR51" s="50"/>
      <c r="AS51" s="68">
        <f>ROUND(SUM($AS$52:$AS$55),2)</f>
        <v>0</v>
      </c>
      <c r="AT51" s="69">
        <f>ROUND(SUM($AV$51:$AW$51),2)</f>
        <v>0</v>
      </c>
      <c r="AU51" s="70">
        <f>ROUND(SUM($AU$52:$AU$55),5)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ROUND(SUM($AZ$52:$AZ$55),2)</f>
        <v>0</v>
      </c>
      <c r="BA51" s="69">
        <f>ROUND(SUM($BA$52:$BA$55),2)</f>
        <v>0</v>
      </c>
      <c r="BB51" s="69">
        <f>ROUND(SUM($BB$52:$BB$55),2)</f>
        <v>0</v>
      </c>
      <c r="BC51" s="69">
        <f>ROUND(SUM($BC$52:$BC$55),2)</f>
        <v>0</v>
      </c>
      <c r="BD51" s="71">
        <f>ROUND(SUM($BD$52:$BD$55),2)</f>
        <v>0</v>
      </c>
      <c r="BS51" s="47" t="s">
        <v>68</v>
      </c>
      <c r="BT51" s="47" t="s">
        <v>69</v>
      </c>
      <c r="BU51" s="72" t="s">
        <v>70</v>
      </c>
      <c r="BV51" s="47" t="s">
        <v>71</v>
      </c>
      <c r="BW51" s="47" t="s">
        <v>4</v>
      </c>
      <c r="BX51" s="47" t="s">
        <v>72</v>
      </c>
    </row>
    <row r="52" spans="1:91" s="73" customFormat="1" ht="28.5" customHeight="1">
      <c r="A52" s="235" t="s">
        <v>526</v>
      </c>
      <c r="B52" s="74"/>
      <c r="C52" s="75"/>
      <c r="D52" s="227" t="s">
        <v>73</v>
      </c>
      <c r="E52" s="228"/>
      <c r="F52" s="228"/>
      <c r="G52" s="228"/>
      <c r="H52" s="228"/>
      <c r="I52" s="75"/>
      <c r="J52" s="227" t="s">
        <v>74</v>
      </c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5">
        <f>'01 - SO 01.1   Zdrž'!$J$27</f>
        <v>0</v>
      </c>
      <c r="AH52" s="226"/>
      <c r="AI52" s="226"/>
      <c r="AJ52" s="226"/>
      <c r="AK52" s="226"/>
      <c r="AL52" s="226"/>
      <c r="AM52" s="226"/>
      <c r="AN52" s="225">
        <f>ROUND(SUM($AG$52,$AT$52),2)</f>
        <v>0</v>
      </c>
      <c r="AO52" s="226"/>
      <c r="AP52" s="226"/>
      <c r="AQ52" s="76" t="s">
        <v>75</v>
      </c>
      <c r="AR52" s="77"/>
      <c r="AS52" s="78">
        <v>0</v>
      </c>
      <c r="AT52" s="79">
        <f>ROUND(SUM($AV$52:$AW$52),2)</f>
        <v>0</v>
      </c>
      <c r="AU52" s="80">
        <f>'01 - SO 01.1   Zdrž'!$P$81</f>
        <v>0</v>
      </c>
      <c r="AV52" s="79">
        <f>'01 - SO 01.1   Zdrž'!$J$30</f>
        <v>0</v>
      </c>
      <c r="AW52" s="79">
        <f>'01 - SO 01.1   Zdrž'!$J$31</f>
        <v>0</v>
      </c>
      <c r="AX52" s="79">
        <f>'01 - SO 01.1   Zdrž'!$J$32</f>
        <v>0</v>
      </c>
      <c r="AY52" s="79">
        <f>'01 - SO 01.1   Zdrž'!$J$33</f>
        <v>0</v>
      </c>
      <c r="AZ52" s="79">
        <f>'01 - SO 01.1   Zdrž'!$F$30</f>
        <v>0</v>
      </c>
      <c r="BA52" s="79">
        <f>'01 - SO 01.1   Zdrž'!$F$31</f>
        <v>0</v>
      </c>
      <c r="BB52" s="79">
        <f>'01 - SO 01.1   Zdrž'!$F$32</f>
        <v>0</v>
      </c>
      <c r="BC52" s="79">
        <f>'01 - SO 01.1   Zdrž'!$F$33</f>
        <v>0</v>
      </c>
      <c r="BD52" s="81">
        <f>'01 - SO 01.1   Zdrž'!$F$34</f>
        <v>0</v>
      </c>
      <c r="BT52" s="73" t="s">
        <v>19</v>
      </c>
      <c r="BV52" s="73" t="s">
        <v>71</v>
      </c>
      <c r="BW52" s="73" t="s">
        <v>76</v>
      </c>
      <c r="BX52" s="73" t="s">
        <v>4</v>
      </c>
      <c r="CM52" s="73" t="s">
        <v>77</v>
      </c>
    </row>
    <row r="53" spans="1:91" s="73" customFormat="1" ht="28.5" customHeight="1">
      <c r="A53" s="235" t="s">
        <v>526</v>
      </c>
      <c r="B53" s="74"/>
      <c r="C53" s="75"/>
      <c r="D53" s="227" t="s">
        <v>78</v>
      </c>
      <c r="E53" s="228"/>
      <c r="F53" s="228"/>
      <c r="G53" s="228"/>
      <c r="H53" s="228"/>
      <c r="I53" s="75"/>
      <c r="J53" s="227" t="s">
        <v>79</v>
      </c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5">
        <f>'02 - SO 01.2    Hráz'!$J$27</f>
        <v>0</v>
      </c>
      <c r="AH53" s="226"/>
      <c r="AI53" s="226"/>
      <c r="AJ53" s="226"/>
      <c r="AK53" s="226"/>
      <c r="AL53" s="226"/>
      <c r="AM53" s="226"/>
      <c r="AN53" s="225">
        <f>ROUND(SUM($AG$53,$AT$53),2)</f>
        <v>0</v>
      </c>
      <c r="AO53" s="226"/>
      <c r="AP53" s="226"/>
      <c r="AQ53" s="76" t="s">
        <v>75</v>
      </c>
      <c r="AR53" s="77"/>
      <c r="AS53" s="78">
        <v>0</v>
      </c>
      <c r="AT53" s="79">
        <f>ROUND(SUM($AV$53:$AW$53),2)</f>
        <v>0</v>
      </c>
      <c r="AU53" s="80">
        <f>'02 - SO 01.2    Hráz'!$P$82</f>
        <v>0</v>
      </c>
      <c r="AV53" s="79">
        <f>'02 - SO 01.2    Hráz'!$J$30</f>
        <v>0</v>
      </c>
      <c r="AW53" s="79">
        <f>'02 - SO 01.2    Hráz'!$J$31</f>
        <v>0</v>
      </c>
      <c r="AX53" s="79">
        <f>'02 - SO 01.2    Hráz'!$J$32</f>
        <v>0</v>
      </c>
      <c r="AY53" s="79">
        <f>'02 - SO 01.2    Hráz'!$J$33</f>
        <v>0</v>
      </c>
      <c r="AZ53" s="79">
        <f>'02 - SO 01.2    Hráz'!$F$30</f>
        <v>0</v>
      </c>
      <c r="BA53" s="79">
        <f>'02 - SO 01.2    Hráz'!$F$31</f>
        <v>0</v>
      </c>
      <c r="BB53" s="79">
        <f>'02 - SO 01.2    Hráz'!$F$32</f>
        <v>0</v>
      </c>
      <c r="BC53" s="79">
        <f>'02 - SO 01.2    Hráz'!$F$33</f>
        <v>0</v>
      </c>
      <c r="BD53" s="81">
        <f>'02 - SO 01.2    Hráz'!$F$34</f>
        <v>0</v>
      </c>
      <c r="BT53" s="73" t="s">
        <v>19</v>
      </c>
      <c r="BV53" s="73" t="s">
        <v>71</v>
      </c>
      <c r="BW53" s="73" t="s">
        <v>80</v>
      </c>
      <c r="BX53" s="73" t="s">
        <v>4</v>
      </c>
      <c r="CM53" s="73" t="s">
        <v>77</v>
      </c>
    </row>
    <row r="54" spans="1:91" s="73" customFormat="1" ht="28.5" customHeight="1">
      <c r="A54" s="235" t="s">
        <v>526</v>
      </c>
      <c r="B54" s="74"/>
      <c r="C54" s="75"/>
      <c r="D54" s="227" t="s">
        <v>81</v>
      </c>
      <c r="E54" s="228"/>
      <c r="F54" s="228"/>
      <c r="G54" s="228"/>
      <c r="H54" s="228"/>
      <c r="I54" s="75"/>
      <c r="J54" s="227" t="s">
        <v>82</v>
      </c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5">
        <f>'03 - SO 02.1  Sdružený ob...'!$J$27</f>
        <v>0</v>
      </c>
      <c r="AH54" s="226"/>
      <c r="AI54" s="226"/>
      <c r="AJ54" s="226"/>
      <c r="AK54" s="226"/>
      <c r="AL54" s="226"/>
      <c r="AM54" s="226"/>
      <c r="AN54" s="225">
        <f>ROUND(SUM($AG$54,$AT$54),2)</f>
        <v>0</v>
      </c>
      <c r="AO54" s="226"/>
      <c r="AP54" s="226"/>
      <c r="AQ54" s="76" t="s">
        <v>75</v>
      </c>
      <c r="AR54" s="77"/>
      <c r="AS54" s="78">
        <v>0</v>
      </c>
      <c r="AT54" s="79">
        <f>ROUND(SUM($AV$54:$AW$54),2)</f>
        <v>0</v>
      </c>
      <c r="AU54" s="80">
        <f>'03 - SO 02.1  Sdružený ob...'!$P$84</f>
        <v>0</v>
      </c>
      <c r="AV54" s="79">
        <f>'03 - SO 02.1  Sdružený ob...'!$J$30</f>
        <v>0</v>
      </c>
      <c r="AW54" s="79">
        <f>'03 - SO 02.1  Sdružený ob...'!$J$31</f>
        <v>0</v>
      </c>
      <c r="AX54" s="79">
        <f>'03 - SO 02.1  Sdružený ob...'!$J$32</f>
        <v>0</v>
      </c>
      <c r="AY54" s="79">
        <f>'03 - SO 02.1  Sdružený ob...'!$J$33</f>
        <v>0</v>
      </c>
      <c r="AZ54" s="79">
        <f>'03 - SO 02.1  Sdružený ob...'!$F$30</f>
        <v>0</v>
      </c>
      <c r="BA54" s="79">
        <f>'03 - SO 02.1  Sdružený ob...'!$F$31</f>
        <v>0</v>
      </c>
      <c r="BB54" s="79">
        <f>'03 - SO 02.1  Sdružený ob...'!$F$32</f>
        <v>0</v>
      </c>
      <c r="BC54" s="79">
        <f>'03 - SO 02.1  Sdružený ob...'!$F$33</f>
        <v>0</v>
      </c>
      <c r="BD54" s="81">
        <f>'03 - SO 02.1  Sdružený ob...'!$F$34</f>
        <v>0</v>
      </c>
      <c r="BT54" s="73" t="s">
        <v>19</v>
      </c>
      <c r="BV54" s="73" t="s">
        <v>71</v>
      </c>
      <c r="BW54" s="73" t="s">
        <v>83</v>
      </c>
      <c r="BX54" s="73" t="s">
        <v>4</v>
      </c>
      <c r="CM54" s="73" t="s">
        <v>77</v>
      </c>
    </row>
    <row r="55" spans="1:91" s="73" customFormat="1" ht="28.5" customHeight="1">
      <c r="A55" s="235" t="s">
        <v>526</v>
      </c>
      <c r="B55" s="74"/>
      <c r="C55" s="75"/>
      <c r="D55" s="227" t="s">
        <v>84</v>
      </c>
      <c r="E55" s="228"/>
      <c r="F55" s="228"/>
      <c r="G55" s="228"/>
      <c r="H55" s="228"/>
      <c r="I55" s="75"/>
      <c r="J55" s="227" t="s">
        <v>85</v>
      </c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5">
        <f>'04 - SO 02.2  Úprava kory...'!$J$27</f>
        <v>0</v>
      </c>
      <c r="AH55" s="226"/>
      <c r="AI55" s="226"/>
      <c r="AJ55" s="226"/>
      <c r="AK55" s="226"/>
      <c r="AL55" s="226"/>
      <c r="AM55" s="226"/>
      <c r="AN55" s="225">
        <f>ROUND(SUM($AG$55,$AT$55),2)</f>
        <v>0</v>
      </c>
      <c r="AO55" s="226"/>
      <c r="AP55" s="226"/>
      <c r="AQ55" s="76" t="s">
        <v>75</v>
      </c>
      <c r="AR55" s="77"/>
      <c r="AS55" s="82">
        <v>0</v>
      </c>
      <c r="AT55" s="83">
        <f>ROUND(SUM($AV$55:$AW$55),2)</f>
        <v>0</v>
      </c>
      <c r="AU55" s="84">
        <f>'04 - SO 02.2  Úprava kory...'!$P$84</f>
        <v>0</v>
      </c>
      <c r="AV55" s="83">
        <f>'04 - SO 02.2  Úprava kory...'!$J$30</f>
        <v>0</v>
      </c>
      <c r="AW55" s="83">
        <f>'04 - SO 02.2  Úprava kory...'!$J$31</f>
        <v>0</v>
      </c>
      <c r="AX55" s="83">
        <f>'04 - SO 02.2  Úprava kory...'!$J$32</f>
        <v>0</v>
      </c>
      <c r="AY55" s="83">
        <f>'04 - SO 02.2  Úprava kory...'!$J$33</f>
        <v>0</v>
      </c>
      <c r="AZ55" s="83">
        <f>'04 - SO 02.2  Úprava kory...'!$F$30</f>
        <v>0</v>
      </c>
      <c r="BA55" s="83">
        <f>'04 - SO 02.2  Úprava kory...'!$F$31</f>
        <v>0</v>
      </c>
      <c r="BB55" s="83">
        <f>'04 - SO 02.2  Úprava kory...'!$F$32</f>
        <v>0</v>
      </c>
      <c r="BC55" s="83">
        <f>'04 - SO 02.2  Úprava kory...'!$F$33</f>
        <v>0</v>
      </c>
      <c r="BD55" s="85">
        <f>'04 - SO 02.2  Úprava kory...'!$F$34</f>
        <v>0</v>
      </c>
      <c r="BT55" s="73" t="s">
        <v>19</v>
      </c>
      <c r="BV55" s="73" t="s">
        <v>71</v>
      </c>
      <c r="BW55" s="73" t="s">
        <v>86</v>
      </c>
      <c r="BX55" s="73" t="s">
        <v>4</v>
      </c>
      <c r="CM55" s="73" t="s">
        <v>77</v>
      </c>
    </row>
    <row r="56" spans="2:44" s="6" customFormat="1" ht="30.75" customHeight="1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43"/>
    </row>
    <row r="57" spans="2:44" s="6" customFormat="1" ht="7.5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</sheetData>
  <sheetProtection password="CC35" sheet="1" objects="1" scenarios="1" formatColumns="0" formatRows="0" sort="0" autoFilter="0"/>
  <mergeCells count="53">
    <mergeCell ref="AG51:AM51"/>
    <mergeCell ref="AN51:AP51"/>
    <mergeCell ref="AR2:BE2"/>
    <mergeCell ref="AN55:AP55"/>
    <mergeCell ref="AG55:AM55"/>
    <mergeCell ref="D55:H55"/>
    <mergeCell ref="J55:AF55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O 01.1   Zdrž'!C2" tooltip="01 - SO 01.1   Zdrž" display="/"/>
    <hyperlink ref="A53" location="'02 - SO 01.2    Hráz'!C2" tooltip="02 - SO 01.2    Hráz" display="/"/>
    <hyperlink ref="A54" location="'03 - SO 02.1  Sdružený ob...'!C2" tooltip="03 - SO 02.1  Sdružený ob..." display="/"/>
    <hyperlink ref="A55" location="'04 - SO 02.2  Úprava kory...'!C2" tooltip="04 - SO 02.2  Úprava kory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7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6"/>
      <c r="C1" s="236"/>
      <c r="D1" s="237" t="s">
        <v>1</v>
      </c>
      <c r="E1" s="236"/>
      <c r="F1" s="238" t="s">
        <v>527</v>
      </c>
      <c r="G1" s="243" t="s">
        <v>528</v>
      </c>
      <c r="H1" s="243"/>
      <c r="I1" s="236"/>
      <c r="J1" s="238" t="s">
        <v>529</v>
      </c>
      <c r="K1" s="237" t="s">
        <v>87</v>
      </c>
      <c r="L1" s="238" t="s">
        <v>530</v>
      </c>
      <c r="M1" s="238"/>
      <c r="N1" s="238"/>
      <c r="O1" s="238"/>
      <c r="P1" s="238"/>
      <c r="Q1" s="238"/>
      <c r="R1" s="238"/>
      <c r="S1" s="238"/>
      <c r="T1" s="238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1"/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2" t="str">
        <f>'Rekapitulace stavby'!$K$6</f>
        <v>Protipovodňová ochrana obce Vrbno - Poldr Vrbno</v>
      </c>
      <c r="F7" s="200"/>
      <c r="G7" s="200"/>
      <c r="H7" s="200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5" t="s">
        <v>90</v>
      </c>
      <c r="F9" s="207"/>
      <c r="G9" s="207"/>
      <c r="H9" s="20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17</v>
      </c>
      <c r="E11" s="24"/>
      <c r="F11" s="17"/>
      <c r="G11" s="24"/>
      <c r="H11" s="24"/>
      <c r="I11" s="87" t="s">
        <v>18</v>
      </c>
      <c r="J11" s="17"/>
      <c r="K11" s="27"/>
    </row>
    <row r="12" spans="2:11" s="6" customFormat="1" ht="15" customHeight="1">
      <c r="B12" s="23"/>
      <c r="C12" s="24"/>
      <c r="D12" s="19" t="s">
        <v>20</v>
      </c>
      <c r="E12" s="24"/>
      <c r="F12" s="17" t="s">
        <v>21</v>
      </c>
      <c r="G12" s="24"/>
      <c r="H12" s="24"/>
      <c r="I12" s="87" t="s">
        <v>22</v>
      </c>
      <c r="J12" s="52" t="str">
        <f>'Rekapitulace stavby'!$AN$8</f>
        <v>09.05.2014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26</v>
      </c>
      <c r="E14" s="24"/>
      <c r="F14" s="24"/>
      <c r="G14" s="24"/>
      <c r="H14" s="24"/>
      <c r="I14" s="87" t="s">
        <v>27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7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7" t="s">
        <v>27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7" t="s">
        <v>27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7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03"/>
      <c r="F24" s="233"/>
      <c r="G24" s="233"/>
      <c r="H24" s="233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35</v>
      </c>
      <c r="E27" s="24"/>
      <c r="F27" s="24"/>
      <c r="G27" s="24"/>
      <c r="H27" s="24"/>
      <c r="J27" s="66">
        <f>ROUND($J$81,2)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4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95" t="s">
        <v>39</v>
      </c>
      <c r="E30" s="95" t="s">
        <v>40</v>
      </c>
      <c r="F30" s="96">
        <f>ROUND(SUM($BE$81:$BE$116),2)</f>
        <v>0</v>
      </c>
      <c r="G30" s="24"/>
      <c r="H30" s="24"/>
      <c r="I30" s="97">
        <v>0.21</v>
      </c>
      <c r="J30" s="96">
        <f>ROUND(SUM($BE$81:$BE$116)*$I$30,2)</f>
        <v>0</v>
      </c>
      <c r="K30" s="27"/>
    </row>
    <row r="31" spans="2:11" s="6" customFormat="1" ht="15" customHeight="1">
      <c r="B31" s="23"/>
      <c r="C31" s="24"/>
      <c r="D31" s="24"/>
      <c r="E31" s="95" t="s">
        <v>41</v>
      </c>
      <c r="F31" s="96">
        <f>ROUND(SUM($BF$81:$BF$116),2)</f>
        <v>0</v>
      </c>
      <c r="G31" s="24"/>
      <c r="H31" s="24"/>
      <c r="I31" s="97">
        <v>0.15</v>
      </c>
      <c r="J31" s="96">
        <f>ROUND(SUM($BF$81:$BF$116)*$I$31,2)</f>
        <v>0</v>
      </c>
      <c r="K31" s="27"/>
    </row>
    <row r="32" spans="2:11" s="6" customFormat="1" ht="15" customHeight="1" hidden="1">
      <c r="B32" s="23"/>
      <c r="C32" s="24"/>
      <c r="D32" s="24"/>
      <c r="E32" s="95" t="s">
        <v>42</v>
      </c>
      <c r="F32" s="96">
        <f>ROUND(SUM($BG$81:$BG$116),2)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95" t="s">
        <v>43</v>
      </c>
      <c r="F33" s="96">
        <f>ROUND(SUM($BH$81:$BH$116),2)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95" t="s">
        <v>44</v>
      </c>
      <c r="F34" s="96">
        <f>ROUND(SUM($BI$81:$BI$116),2)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2" t="str">
        <f>$E$7</f>
        <v>Protipovodňová ochrana obce Vrbno - Poldr Vrbno</v>
      </c>
      <c r="F45" s="207"/>
      <c r="G45" s="207"/>
      <c r="H45" s="207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5" t="str">
        <f>$E$9</f>
        <v>01 - SO 01.1   Zdrž</v>
      </c>
      <c r="F47" s="207"/>
      <c r="G47" s="207"/>
      <c r="H47" s="20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20</v>
      </c>
      <c r="D49" s="24"/>
      <c r="E49" s="24"/>
      <c r="F49" s="17" t="str">
        <f>$F$12</f>
        <v>Vrbno u Kadova </v>
      </c>
      <c r="G49" s="24"/>
      <c r="H49" s="24"/>
      <c r="I49" s="87" t="s">
        <v>22</v>
      </c>
      <c r="J49" s="52" t="str">
        <f>IF($J$12="","",$J$12)</f>
        <v>09.05.2014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26</v>
      </c>
      <c r="D51" s="24"/>
      <c r="E51" s="24"/>
      <c r="F51" s="17" t="str">
        <f>$E$15</f>
        <v> </v>
      </c>
      <c r="G51" s="24"/>
      <c r="H51" s="24"/>
      <c r="I51" s="87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94</v>
      </c>
      <c r="D56" s="24"/>
      <c r="E56" s="24"/>
      <c r="F56" s="24"/>
      <c r="G56" s="24"/>
      <c r="H56" s="24"/>
      <c r="J56" s="66">
        <f>ROUND($J$81,2)</f>
        <v>0</v>
      </c>
      <c r="K56" s="27"/>
      <c r="AU56" s="6" t="s">
        <v>95</v>
      </c>
    </row>
    <row r="57" spans="2:11" s="72" customFormat="1" ht="25.5" customHeight="1">
      <c r="B57" s="108"/>
      <c r="C57" s="109"/>
      <c r="D57" s="110" t="s">
        <v>96</v>
      </c>
      <c r="E57" s="110"/>
      <c r="F57" s="110"/>
      <c r="G57" s="110"/>
      <c r="H57" s="110"/>
      <c r="I57" s="111"/>
      <c r="J57" s="112">
        <f>ROUND($J$82,2)</f>
        <v>0</v>
      </c>
      <c r="K57" s="113"/>
    </row>
    <row r="58" spans="2:11" s="114" customFormat="1" ht="21" customHeight="1">
      <c r="B58" s="115"/>
      <c r="C58" s="116"/>
      <c r="D58" s="117" t="s">
        <v>97</v>
      </c>
      <c r="E58" s="117"/>
      <c r="F58" s="117"/>
      <c r="G58" s="117"/>
      <c r="H58" s="117"/>
      <c r="I58" s="118"/>
      <c r="J58" s="119">
        <f>ROUND($J$83,2)</f>
        <v>0</v>
      </c>
      <c r="K58" s="120"/>
    </row>
    <row r="59" spans="2:11" s="114" customFormat="1" ht="21" customHeight="1">
      <c r="B59" s="115"/>
      <c r="C59" s="116"/>
      <c r="D59" s="117" t="s">
        <v>98</v>
      </c>
      <c r="E59" s="117"/>
      <c r="F59" s="117"/>
      <c r="G59" s="117"/>
      <c r="H59" s="117"/>
      <c r="I59" s="118"/>
      <c r="J59" s="119">
        <f>ROUND($J$104,2)</f>
        <v>0</v>
      </c>
      <c r="K59" s="120"/>
    </row>
    <row r="60" spans="2:11" s="114" customFormat="1" ht="21" customHeight="1">
      <c r="B60" s="115"/>
      <c r="C60" s="116"/>
      <c r="D60" s="117" t="s">
        <v>99</v>
      </c>
      <c r="E60" s="117"/>
      <c r="F60" s="117"/>
      <c r="G60" s="117"/>
      <c r="H60" s="117"/>
      <c r="I60" s="118"/>
      <c r="J60" s="119">
        <f>ROUND($J$107,2)</f>
        <v>0</v>
      </c>
      <c r="K60" s="120"/>
    </row>
    <row r="61" spans="2:11" s="114" customFormat="1" ht="21" customHeight="1">
      <c r="B61" s="115"/>
      <c r="C61" s="116"/>
      <c r="D61" s="117" t="s">
        <v>100</v>
      </c>
      <c r="E61" s="117"/>
      <c r="F61" s="117"/>
      <c r="G61" s="117"/>
      <c r="H61" s="117"/>
      <c r="I61" s="118"/>
      <c r="J61" s="119">
        <f>ROUND($J$114,2)</f>
        <v>0</v>
      </c>
      <c r="K61" s="120"/>
    </row>
    <row r="62" spans="2:11" s="6" customFormat="1" ht="22.5" customHeight="1">
      <c r="B62" s="23"/>
      <c r="C62" s="24"/>
      <c r="D62" s="24"/>
      <c r="E62" s="24"/>
      <c r="F62" s="24"/>
      <c r="G62" s="24"/>
      <c r="H62" s="24"/>
      <c r="J62" s="24"/>
      <c r="K62" s="27"/>
    </row>
    <row r="63" spans="2:11" s="6" customFormat="1" ht="7.5" customHeight="1">
      <c r="B63" s="38"/>
      <c r="C63" s="39"/>
      <c r="D63" s="39"/>
      <c r="E63" s="39"/>
      <c r="F63" s="39"/>
      <c r="G63" s="39"/>
      <c r="H63" s="39"/>
      <c r="I63" s="101"/>
      <c r="J63" s="39"/>
      <c r="K63" s="40"/>
    </row>
    <row r="67" spans="2:12" s="6" customFormat="1" ht="7.5" customHeight="1">
      <c r="B67" s="41"/>
      <c r="C67" s="42"/>
      <c r="D67" s="42"/>
      <c r="E67" s="42"/>
      <c r="F67" s="42"/>
      <c r="G67" s="42"/>
      <c r="H67" s="42"/>
      <c r="I67" s="103"/>
      <c r="J67" s="42"/>
      <c r="K67" s="42"/>
      <c r="L67" s="43"/>
    </row>
    <row r="68" spans="2:12" s="6" customFormat="1" ht="37.5" customHeight="1">
      <c r="B68" s="23"/>
      <c r="C68" s="12" t="s">
        <v>101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>
      <c r="B70" s="23"/>
      <c r="C70" s="19" t="s">
        <v>15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>
      <c r="B71" s="23"/>
      <c r="C71" s="24"/>
      <c r="D71" s="24"/>
      <c r="E71" s="232" t="str">
        <f>$E$7</f>
        <v>Protipovodňová ochrana obce Vrbno - Poldr Vrbno</v>
      </c>
      <c r="F71" s="207"/>
      <c r="G71" s="207"/>
      <c r="H71" s="207"/>
      <c r="J71" s="24"/>
      <c r="K71" s="24"/>
      <c r="L71" s="43"/>
    </row>
    <row r="72" spans="2:12" s="6" customFormat="1" ht="15" customHeight="1">
      <c r="B72" s="23"/>
      <c r="C72" s="19" t="s">
        <v>89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215" t="str">
        <f>$E$9</f>
        <v>01 - SO 01.1   Zdrž</v>
      </c>
      <c r="F73" s="207"/>
      <c r="G73" s="207"/>
      <c r="H73" s="207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20</v>
      </c>
      <c r="D75" s="24"/>
      <c r="E75" s="24"/>
      <c r="F75" s="17" t="str">
        <f>$F$12</f>
        <v>Vrbno u Kadova </v>
      </c>
      <c r="G75" s="24"/>
      <c r="H75" s="24"/>
      <c r="I75" s="87" t="s">
        <v>22</v>
      </c>
      <c r="J75" s="52" t="str">
        <f>IF($J$12="","",$J$12)</f>
        <v>09.05.2014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26</v>
      </c>
      <c r="D77" s="24"/>
      <c r="E77" s="24"/>
      <c r="F77" s="17" t="str">
        <f>$E$15</f>
        <v> </v>
      </c>
      <c r="G77" s="24"/>
      <c r="H77" s="24"/>
      <c r="I77" s="87" t="s">
        <v>32</v>
      </c>
      <c r="J77" s="17" t="str">
        <f>$E$21</f>
        <v> </v>
      </c>
      <c r="K77" s="24"/>
      <c r="L77" s="43"/>
    </row>
    <row r="78" spans="2:12" s="6" customFormat="1" ht="15" customHeight="1">
      <c r="B78" s="23"/>
      <c r="C78" s="19" t="s">
        <v>30</v>
      </c>
      <c r="D78" s="24"/>
      <c r="E78" s="24"/>
      <c r="F78" s="17">
        <f>IF($E$18="","",$E$18)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21" customFormat="1" ht="30" customHeight="1">
      <c r="B80" s="122"/>
      <c r="C80" s="123" t="s">
        <v>102</v>
      </c>
      <c r="D80" s="124" t="s">
        <v>54</v>
      </c>
      <c r="E80" s="124" t="s">
        <v>50</v>
      </c>
      <c r="F80" s="124" t="s">
        <v>103</v>
      </c>
      <c r="G80" s="124" t="s">
        <v>104</v>
      </c>
      <c r="H80" s="124" t="s">
        <v>105</v>
      </c>
      <c r="I80" s="125" t="s">
        <v>106</v>
      </c>
      <c r="J80" s="124" t="s">
        <v>107</v>
      </c>
      <c r="K80" s="126" t="s">
        <v>108</v>
      </c>
      <c r="L80" s="127"/>
      <c r="M80" s="58" t="s">
        <v>109</v>
      </c>
      <c r="N80" s="59" t="s">
        <v>39</v>
      </c>
      <c r="O80" s="59" t="s">
        <v>110</v>
      </c>
      <c r="P80" s="59" t="s">
        <v>111</v>
      </c>
      <c r="Q80" s="59" t="s">
        <v>112</v>
      </c>
      <c r="R80" s="59" t="s">
        <v>113</v>
      </c>
      <c r="S80" s="59" t="s">
        <v>114</v>
      </c>
      <c r="T80" s="60" t="s">
        <v>115</v>
      </c>
    </row>
    <row r="81" spans="2:63" s="6" customFormat="1" ht="30" customHeight="1">
      <c r="B81" s="23"/>
      <c r="C81" s="65" t="s">
        <v>94</v>
      </c>
      <c r="D81" s="24"/>
      <c r="E81" s="24"/>
      <c r="F81" s="24"/>
      <c r="G81" s="24"/>
      <c r="H81" s="24"/>
      <c r="J81" s="128">
        <f>$BK$81</f>
        <v>0</v>
      </c>
      <c r="K81" s="24"/>
      <c r="L81" s="43"/>
      <c r="M81" s="62"/>
      <c r="N81" s="63"/>
      <c r="O81" s="63"/>
      <c r="P81" s="129">
        <f>$P$82</f>
        <v>0</v>
      </c>
      <c r="Q81" s="63"/>
      <c r="R81" s="129">
        <f>$R$82</f>
        <v>0.0325</v>
      </c>
      <c r="S81" s="63"/>
      <c r="T81" s="130">
        <f>$T$82</f>
        <v>1.26</v>
      </c>
      <c r="AT81" s="6" t="s">
        <v>68</v>
      </c>
      <c r="AU81" s="6" t="s">
        <v>95</v>
      </c>
      <c r="BK81" s="131">
        <f>$BK$82</f>
        <v>0</v>
      </c>
    </row>
    <row r="82" spans="2:63" s="132" customFormat="1" ht="37.5" customHeight="1">
      <c r="B82" s="133"/>
      <c r="C82" s="134"/>
      <c r="D82" s="135" t="s">
        <v>68</v>
      </c>
      <c r="E82" s="136" t="s">
        <v>116</v>
      </c>
      <c r="F82" s="136" t="s">
        <v>117</v>
      </c>
      <c r="G82" s="134"/>
      <c r="H82" s="134"/>
      <c r="J82" s="137">
        <f>$BK$82</f>
        <v>0</v>
      </c>
      <c r="K82" s="134"/>
      <c r="L82" s="138"/>
      <c r="M82" s="139"/>
      <c r="N82" s="134"/>
      <c r="O82" s="134"/>
      <c r="P82" s="140">
        <f>$P$83+$P$104+$P$107+$P$114</f>
        <v>0</v>
      </c>
      <c r="Q82" s="134"/>
      <c r="R82" s="140">
        <f>$R$83+$R$104+$R$107+$R$114</f>
        <v>0.0325</v>
      </c>
      <c r="S82" s="134"/>
      <c r="T82" s="141">
        <f>$T$83+$T$104+$T$107+$T$114</f>
        <v>1.26</v>
      </c>
      <c r="AR82" s="142" t="s">
        <v>19</v>
      </c>
      <c r="AT82" s="142" t="s">
        <v>68</v>
      </c>
      <c r="AU82" s="142" t="s">
        <v>69</v>
      </c>
      <c r="AY82" s="142" t="s">
        <v>118</v>
      </c>
      <c r="BK82" s="143">
        <f>$BK$83+$BK$104+$BK$107+$BK$114</f>
        <v>0</v>
      </c>
    </row>
    <row r="83" spans="2:63" s="132" customFormat="1" ht="21" customHeight="1">
      <c r="B83" s="133"/>
      <c r="C83" s="134"/>
      <c r="D83" s="135" t="s">
        <v>68</v>
      </c>
      <c r="E83" s="144" t="s">
        <v>19</v>
      </c>
      <c r="F83" s="144" t="s">
        <v>119</v>
      </c>
      <c r="G83" s="134"/>
      <c r="H83" s="134"/>
      <c r="J83" s="145">
        <f>$BK$83</f>
        <v>0</v>
      </c>
      <c r="K83" s="134"/>
      <c r="L83" s="138"/>
      <c r="M83" s="139"/>
      <c r="N83" s="134"/>
      <c r="O83" s="134"/>
      <c r="P83" s="140">
        <f>SUM($P$84:$P$103)</f>
        <v>0</v>
      </c>
      <c r="Q83" s="134"/>
      <c r="R83" s="140">
        <f>SUM($R$84:$R$103)</f>
        <v>0.0325</v>
      </c>
      <c r="S83" s="134"/>
      <c r="T83" s="141">
        <f>SUM($T$84:$T$103)</f>
        <v>0</v>
      </c>
      <c r="AR83" s="142" t="s">
        <v>19</v>
      </c>
      <c r="AT83" s="142" t="s">
        <v>68</v>
      </c>
      <c r="AU83" s="142" t="s">
        <v>19</v>
      </c>
      <c r="AY83" s="142" t="s">
        <v>118</v>
      </c>
      <c r="BK83" s="143">
        <f>SUM($BK$84:$BK$103)</f>
        <v>0</v>
      </c>
    </row>
    <row r="84" spans="2:65" s="6" customFormat="1" ht="15.75" customHeight="1">
      <c r="B84" s="23"/>
      <c r="C84" s="146" t="s">
        <v>19</v>
      </c>
      <c r="D84" s="146" t="s">
        <v>120</v>
      </c>
      <c r="E84" s="147" t="s">
        <v>121</v>
      </c>
      <c r="F84" s="148" t="s">
        <v>122</v>
      </c>
      <c r="G84" s="149" t="s">
        <v>123</v>
      </c>
      <c r="H84" s="150">
        <v>1300</v>
      </c>
      <c r="I84" s="151"/>
      <c r="J84" s="150">
        <f>ROUND($I$84*$H$84,2)</f>
        <v>0</v>
      </c>
      <c r="K84" s="148" t="s">
        <v>124</v>
      </c>
      <c r="L84" s="43"/>
      <c r="M84" s="152"/>
      <c r="N84" s="153" t="s">
        <v>40</v>
      </c>
      <c r="O84" s="24"/>
      <c r="P84" s="24"/>
      <c r="Q84" s="154">
        <v>0</v>
      </c>
      <c r="R84" s="154">
        <f>$Q$84*$H$84</f>
        <v>0</v>
      </c>
      <c r="S84" s="154">
        <v>0</v>
      </c>
      <c r="T84" s="155">
        <f>$S$84*$H$84</f>
        <v>0</v>
      </c>
      <c r="AR84" s="88" t="s">
        <v>125</v>
      </c>
      <c r="AT84" s="88" t="s">
        <v>120</v>
      </c>
      <c r="AU84" s="88" t="s">
        <v>77</v>
      </c>
      <c r="AY84" s="6" t="s">
        <v>118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8" t="s">
        <v>19</v>
      </c>
      <c r="BK84" s="156">
        <f>ROUND($I$84*$H$84,2)</f>
        <v>0</v>
      </c>
      <c r="BL84" s="88" t="s">
        <v>125</v>
      </c>
      <c r="BM84" s="88" t="s">
        <v>126</v>
      </c>
    </row>
    <row r="85" spans="2:51" s="6" customFormat="1" ht="15.75" customHeight="1">
      <c r="B85" s="157"/>
      <c r="C85" s="158"/>
      <c r="D85" s="159" t="s">
        <v>127</v>
      </c>
      <c r="E85" s="160"/>
      <c r="F85" s="160" t="s">
        <v>128</v>
      </c>
      <c r="G85" s="158"/>
      <c r="H85" s="161">
        <v>1300</v>
      </c>
      <c r="J85" s="158"/>
      <c r="K85" s="158"/>
      <c r="L85" s="162"/>
      <c r="M85" s="163"/>
      <c r="N85" s="158"/>
      <c r="O85" s="158"/>
      <c r="P85" s="158"/>
      <c r="Q85" s="158"/>
      <c r="R85" s="158"/>
      <c r="S85" s="158"/>
      <c r="T85" s="164"/>
      <c r="AT85" s="165" t="s">
        <v>127</v>
      </c>
      <c r="AU85" s="165" t="s">
        <v>77</v>
      </c>
      <c r="AV85" s="166" t="s">
        <v>77</v>
      </c>
      <c r="AW85" s="166" t="s">
        <v>95</v>
      </c>
      <c r="AX85" s="166" t="s">
        <v>19</v>
      </c>
      <c r="AY85" s="165" t="s">
        <v>118</v>
      </c>
    </row>
    <row r="86" spans="2:65" s="6" customFormat="1" ht="15.75" customHeight="1">
      <c r="B86" s="23"/>
      <c r="C86" s="146" t="s">
        <v>77</v>
      </c>
      <c r="D86" s="146" t="s">
        <v>120</v>
      </c>
      <c r="E86" s="147" t="s">
        <v>129</v>
      </c>
      <c r="F86" s="148" t="s">
        <v>130</v>
      </c>
      <c r="G86" s="149" t="s">
        <v>123</v>
      </c>
      <c r="H86" s="150">
        <v>1727</v>
      </c>
      <c r="I86" s="151"/>
      <c r="J86" s="150">
        <f>ROUND($I$86*$H$86,2)</f>
        <v>0</v>
      </c>
      <c r="K86" s="148" t="s">
        <v>124</v>
      </c>
      <c r="L86" s="43"/>
      <c r="M86" s="152"/>
      <c r="N86" s="153" t="s">
        <v>40</v>
      </c>
      <c r="O86" s="24"/>
      <c r="P86" s="24"/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8" t="s">
        <v>125</v>
      </c>
      <c r="AT86" s="88" t="s">
        <v>120</v>
      </c>
      <c r="AU86" s="88" t="s">
        <v>77</v>
      </c>
      <c r="AY86" s="6" t="s">
        <v>118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8" t="s">
        <v>19</v>
      </c>
      <c r="BK86" s="156">
        <f>ROUND($I$86*$H$86,2)</f>
        <v>0</v>
      </c>
      <c r="BL86" s="88" t="s">
        <v>125</v>
      </c>
      <c r="BM86" s="88" t="s">
        <v>131</v>
      </c>
    </row>
    <row r="87" spans="2:51" s="6" customFormat="1" ht="15.75" customHeight="1">
      <c r="B87" s="157"/>
      <c r="C87" s="158"/>
      <c r="D87" s="159" t="s">
        <v>127</v>
      </c>
      <c r="E87" s="160"/>
      <c r="F87" s="160" t="s">
        <v>132</v>
      </c>
      <c r="G87" s="158"/>
      <c r="H87" s="161">
        <v>1727</v>
      </c>
      <c r="J87" s="158"/>
      <c r="K87" s="158"/>
      <c r="L87" s="162"/>
      <c r="M87" s="163"/>
      <c r="N87" s="158"/>
      <c r="O87" s="158"/>
      <c r="P87" s="158"/>
      <c r="Q87" s="158"/>
      <c r="R87" s="158"/>
      <c r="S87" s="158"/>
      <c r="T87" s="164"/>
      <c r="AT87" s="165" t="s">
        <v>127</v>
      </c>
      <c r="AU87" s="165" t="s">
        <v>77</v>
      </c>
      <c r="AV87" s="166" t="s">
        <v>77</v>
      </c>
      <c r="AW87" s="166" t="s">
        <v>95</v>
      </c>
      <c r="AX87" s="166" t="s">
        <v>19</v>
      </c>
      <c r="AY87" s="165" t="s">
        <v>118</v>
      </c>
    </row>
    <row r="88" spans="2:65" s="6" customFormat="1" ht="15.75" customHeight="1">
      <c r="B88" s="23"/>
      <c r="C88" s="146" t="s">
        <v>133</v>
      </c>
      <c r="D88" s="146" t="s">
        <v>120</v>
      </c>
      <c r="E88" s="147" t="s">
        <v>134</v>
      </c>
      <c r="F88" s="148" t="s">
        <v>135</v>
      </c>
      <c r="G88" s="149" t="s">
        <v>123</v>
      </c>
      <c r="H88" s="150">
        <v>57.9</v>
      </c>
      <c r="I88" s="151"/>
      <c r="J88" s="150">
        <f>ROUND($I$88*$H$88,2)</f>
        <v>0</v>
      </c>
      <c r="K88" s="148" t="s">
        <v>124</v>
      </c>
      <c r="L88" s="43"/>
      <c r="M88" s="152"/>
      <c r="N88" s="153" t="s">
        <v>40</v>
      </c>
      <c r="O88" s="24"/>
      <c r="P88" s="24"/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8" t="s">
        <v>125</v>
      </c>
      <c r="AT88" s="88" t="s">
        <v>120</v>
      </c>
      <c r="AU88" s="88" t="s">
        <v>77</v>
      </c>
      <c r="AY88" s="6" t="s">
        <v>118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8" t="s">
        <v>19</v>
      </c>
      <c r="BK88" s="156">
        <f>ROUND($I$88*$H$88,2)</f>
        <v>0</v>
      </c>
      <c r="BL88" s="88" t="s">
        <v>125</v>
      </c>
      <c r="BM88" s="88" t="s">
        <v>136</v>
      </c>
    </row>
    <row r="89" spans="2:51" s="6" customFormat="1" ht="15.75" customHeight="1">
      <c r="B89" s="157"/>
      <c r="C89" s="158"/>
      <c r="D89" s="159" t="s">
        <v>127</v>
      </c>
      <c r="E89" s="160"/>
      <c r="F89" s="160" t="s">
        <v>137</v>
      </c>
      <c r="G89" s="158"/>
      <c r="H89" s="161">
        <v>57.9</v>
      </c>
      <c r="J89" s="158"/>
      <c r="K89" s="158"/>
      <c r="L89" s="162"/>
      <c r="M89" s="163"/>
      <c r="N89" s="158"/>
      <c r="O89" s="158"/>
      <c r="P89" s="158"/>
      <c r="Q89" s="158"/>
      <c r="R89" s="158"/>
      <c r="S89" s="158"/>
      <c r="T89" s="164"/>
      <c r="AT89" s="165" t="s">
        <v>127</v>
      </c>
      <c r="AU89" s="165" t="s">
        <v>77</v>
      </c>
      <c r="AV89" s="166" t="s">
        <v>77</v>
      </c>
      <c r="AW89" s="166" t="s">
        <v>95</v>
      </c>
      <c r="AX89" s="166" t="s">
        <v>19</v>
      </c>
      <c r="AY89" s="165" t="s">
        <v>118</v>
      </c>
    </row>
    <row r="90" spans="2:65" s="6" customFormat="1" ht="15.75" customHeight="1">
      <c r="B90" s="23"/>
      <c r="C90" s="146" t="s">
        <v>125</v>
      </c>
      <c r="D90" s="146" t="s">
        <v>120</v>
      </c>
      <c r="E90" s="147" t="s">
        <v>138</v>
      </c>
      <c r="F90" s="148" t="s">
        <v>139</v>
      </c>
      <c r="G90" s="149" t="s">
        <v>123</v>
      </c>
      <c r="H90" s="150">
        <v>1705.7</v>
      </c>
      <c r="I90" s="151"/>
      <c r="J90" s="150">
        <f>ROUND($I$90*$H$90,2)</f>
        <v>0</v>
      </c>
      <c r="K90" s="148" t="s">
        <v>124</v>
      </c>
      <c r="L90" s="43"/>
      <c r="M90" s="152"/>
      <c r="N90" s="153" t="s">
        <v>40</v>
      </c>
      <c r="O90" s="24"/>
      <c r="P90" s="24"/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8" t="s">
        <v>125</v>
      </c>
      <c r="AT90" s="88" t="s">
        <v>120</v>
      </c>
      <c r="AU90" s="88" t="s">
        <v>77</v>
      </c>
      <c r="AY90" s="6" t="s">
        <v>118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8" t="s">
        <v>19</v>
      </c>
      <c r="BK90" s="156">
        <f>ROUND($I$90*$H$90,2)</f>
        <v>0</v>
      </c>
      <c r="BL90" s="88" t="s">
        <v>125</v>
      </c>
      <c r="BM90" s="88" t="s">
        <v>140</v>
      </c>
    </row>
    <row r="91" spans="2:51" s="6" customFormat="1" ht="15.75" customHeight="1">
      <c r="B91" s="157"/>
      <c r="C91" s="158"/>
      <c r="D91" s="159" t="s">
        <v>127</v>
      </c>
      <c r="E91" s="160"/>
      <c r="F91" s="160" t="s">
        <v>141</v>
      </c>
      <c r="G91" s="158"/>
      <c r="H91" s="161">
        <v>1705.7</v>
      </c>
      <c r="J91" s="158"/>
      <c r="K91" s="158"/>
      <c r="L91" s="162"/>
      <c r="M91" s="163"/>
      <c r="N91" s="158"/>
      <c r="O91" s="158"/>
      <c r="P91" s="158"/>
      <c r="Q91" s="158"/>
      <c r="R91" s="158"/>
      <c r="S91" s="158"/>
      <c r="T91" s="164"/>
      <c r="AT91" s="165" t="s">
        <v>127</v>
      </c>
      <c r="AU91" s="165" t="s">
        <v>77</v>
      </c>
      <c r="AV91" s="166" t="s">
        <v>77</v>
      </c>
      <c r="AW91" s="166" t="s">
        <v>95</v>
      </c>
      <c r="AX91" s="166" t="s">
        <v>19</v>
      </c>
      <c r="AY91" s="165" t="s">
        <v>118</v>
      </c>
    </row>
    <row r="92" spans="2:65" s="6" customFormat="1" ht="15.75" customHeight="1">
      <c r="B92" s="23"/>
      <c r="C92" s="146" t="s">
        <v>142</v>
      </c>
      <c r="D92" s="146" t="s">
        <v>120</v>
      </c>
      <c r="E92" s="147" t="s">
        <v>143</v>
      </c>
      <c r="F92" s="148" t="s">
        <v>144</v>
      </c>
      <c r="G92" s="149" t="s">
        <v>123</v>
      </c>
      <c r="H92" s="150">
        <v>79.2</v>
      </c>
      <c r="I92" s="151"/>
      <c r="J92" s="150">
        <f>ROUND($I$92*$H$92,2)</f>
        <v>0</v>
      </c>
      <c r="K92" s="148" t="s">
        <v>124</v>
      </c>
      <c r="L92" s="43"/>
      <c r="M92" s="152"/>
      <c r="N92" s="153" t="s">
        <v>40</v>
      </c>
      <c r="O92" s="24"/>
      <c r="P92" s="24"/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8" t="s">
        <v>125</v>
      </c>
      <c r="AT92" s="88" t="s">
        <v>120</v>
      </c>
      <c r="AU92" s="88" t="s">
        <v>77</v>
      </c>
      <c r="AY92" s="6" t="s">
        <v>118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8" t="s">
        <v>19</v>
      </c>
      <c r="BK92" s="156">
        <f>ROUND($I$92*$H$92,2)</f>
        <v>0</v>
      </c>
      <c r="BL92" s="88" t="s">
        <v>125</v>
      </c>
      <c r="BM92" s="88" t="s">
        <v>145</v>
      </c>
    </row>
    <row r="93" spans="2:51" s="6" customFormat="1" ht="15.75" customHeight="1">
      <c r="B93" s="157"/>
      <c r="C93" s="158"/>
      <c r="D93" s="159" t="s">
        <v>127</v>
      </c>
      <c r="E93" s="160"/>
      <c r="F93" s="160" t="s">
        <v>146</v>
      </c>
      <c r="G93" s="158"/>
      <c r="H93" s="161">
        <v>79.2</v>
      </c>
      <c r="J93" s="158"/>
      <c r="K93" s="158"/>
      <c r="L93" s="162"/>
      <c r="M93" s="163"/>
      <c r="N93" s="158"/>
      <c r="O93" s="158"/>
      <c r="P93" s="158"/>
      <c r="Q93" s="158"/>
      <c r="R93" s="158"/>
      <c r="S93" s="158"/>
      <c r="T93" s="164"/>
      <c r="AT93" s="165" t="s">
        <v>127</v>
      </c>
      <c r="AU93" s="165" t="s">
        <v>77</v>
      </c>
      <c r="AV93" s="166" t="s">
        <v>77</v>
      </c>
      <c r="AW93" s="166" t="s">
        <v>95</v>
      </c>
      <c r="AX93" s="166" t="s">
        <v>19</v>
      </c>
      <c r="AY93" s="165" t="s">
        <v>118</v>
      </c>
    </row>
    <row r="94" spans="2:65" s="6" customFormat="1" ht="15.75" customHeight="1">
      <c r="B94" s="23"/>
      <c r="C94" s="146" t="s">
        <v>147</v>
      </c>
      <c r="D94" s="146" t="s">
        <v>120</v>
      </c>
      <c r="E94" s="147" t="s">
        <v>148</v>
      </c>
      <c r="F94" s="148" t="s">
        <v>149</v>
      </c>
      <c r="G94" s="149" t="s">
        <v>123</v>
      </c>
      <c r="H94" s="150">
        <v>1300</v>
      </c>
      <c r="I94" s="151"/>
      <c r="J94" s="150">
        <f>ROUND($I$94*$H$94,2)</f>
        <v>0</v>
      </c>
      <c r="K94" s="148" t="s">
        <v>124</v>
      </c>
      <c r="L94" s="43"/>
      <c r="M94" s="152"/>
      <c r="N94" s="153" t="s">
        <v>40</v>
      </c>
      <c r="O94" s="24"/>
      <c r="P94" s="24"/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8" t="s">
        <v>125</v>
      </c>
      <c r="AT94" s="88" t="s">
        <v>120</v>
      </c>
      <c r="AU94" s="88" t="s">
        <v>77</v>
      </c>
      <c r="AY94" s="6" t="s">
        <v>118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8" t="s">
        <v>19</v>
      </c>
      <c r="BK94" s="156">
        <f>ROUND($I$94*$H$94,2)</f>
        <v>0</v>
      </c>
      <c r="BL94" s="88" t="s">
        <v>125</v>
      </c>
      <c r="BM94" s="88" t="s">
        <v>150</v>
      </c>
    </row>
    <row r="95" spans="2:51" s="6" customFormat="1" ht="15.75" customHeight="1">
      <c r="B95" s="157"/>
      <c r="C95" s="158"/>
      <c r="D95" s="159" t="s">
        <v>127</v>
      </c>
      <c r="E95" s="160"/>
      <c r="F95" s="160" t="s">
        <v>151</v>
      </c>
      <c r="G95" s="158"/>
      <c r="H95" s="161">
        <v>1300</v>
      </c>
      <c r="J95" s="158"/>
      <c r="K95" s="158"/>
      <c r="L95" s="162"/>
      <c r="M95" s="163"/>
      <c r="N95" s="158"/>
      <c r="O95" s="158"/>
      <c r="P95" s="158"/>
      <c r="Q95" s="158"/>
      <c r="R95" s="158"/>
      <c r="S95" s="158"/>
      <c r="T95" s="164"/>
      <c r="AT95" s="165" t="s">
        <v>127</v>
      </c>
      <c r="AU95" s="165" t="s">
        <v>77</v>
      </c>
      <c r="AV95" s="166" t="s">
        <v>77</v>
      </c>
      <c r="AW95" s="166" t="s">
        <v>95</v>
      </c>
      <c r="AX95" s="166" t="s">
        <v>19</v>
      </c>
      <c r="AY95" s="165" t="s">
        <v>118</v>
      </c>
    </row>
    <row r="96" spans="2:65" s="6" customFormat="1" ht="15.75" customHeight="1">
      <c r="B96" s="23"/>
      <c r="C96" s="146" t="s">
        <v>152</v>
      </c>
      <c r="D96" s="146" t="s">
        <v>120</v>
      </c>
      <c r="E96" s="147" t="s">
        <v>153</v>
      </c>
      <c r="F96" s="148" t="s">
        <v>154</v>
      </c>
      <c r="G96" s="149" t="s">
        <v>123</v>
      </c>
      <c r="H96" s="150">
        <v>1300</v>
      </c>
      <c r="I96" s="151"/>
      <c r="J96" s="150">
        <f>ROUND($I$96*$H$96,2)</f>
        <v>0</v>
      </c>
      <c r="K96" s="148"/>
      <c r="L96" s="43"/>
      <c r="M96" s="152"/>
      <c r="N96" s="153" t="s">
        <v>40</v>
      </c>
      <c r="O96" s="24"/>
      <c r="P96" s="24"/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8" t="s">
        <v>125</v>
      </c>
      <c r="AT96" s="88" t="s">
        <v>120</v>
      </c>
      <c r="AU96" s="88" t="s">
        <v>77</v>
      </c>
      <c r="AY96" s="6" t="s">
        <v>118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8" t="s">
        <v>19</v>
      </c>
      <c r="BK96" s="156">
        <f>ROUND($I$96*$H$96,2)</f>
        <v>0</v>
      </c>
      <c r="BL96" s="88" t="s">
        <v>125</v>
      </c>
      <c r="BM96" s="88" t="s">
        <v>155</v>
      </c>
    </row>
    <row r="97" spans="2:51" s="6" customFormat="1" ht="15.75" customHeight="1">
      <c r="B97" s="157"/>
      <c r="C97" s="158"/>
      <c r="D97" s="159" t="s">
        <v>127</v>
      </c>
      <c r="E97" s="160"/>
      <c r="F97" s="160" t="s">
        <v>151</v>
      </c>
      <c r="G97" s="158"/>
      <c r="H97" s="161">
        <v>1300</v>
      </c>
      <c r="J97" s="158"/>
      <c r="K97" s="158"/>
      <c r="L97" s="162"/>
      <c r="M97" s="163"/>
      <c r="N97" s="158"/>
      <c r="O97" s="158"/>
      <c r="P97" s="158"/>
      <c r="Q97" s="158"/>
      <c r="R97" s="158"/>
      <c r="S97" s="158"/>
      <c r="T97" s="164"/>
      <c r="AT97" s="165" t="s">
        <v>127</v>
      </c>
      <c r="AU97" s="165" t="s">
        <v>77</v>
      </c>
      <c r="AV97" s="166" t="s">
        <v>77</v>
      </c>
      <c r="AW97" s="166" t="s">
        <v>95</v>
      </c>
      <c r="AX97" s="166" t="s">
        <v>19</v>
      </c>
      <c r="AY97" s="165" t="s">
        <v>118</v>
      </c>
    </row>
    <row r="98" spans="2:65" s="6" customFormat="1" ht="15.75" customHeight="1">
      <c r="B98" s="23"/>
      <c r="C98" s="146" t="s">
        <v>156</v>
      </c>
      <c r="D98" s="146" t="s">
        <v>120</v>
      </c>
      <c r="E98" s="147" t="s">
        <v>157</v>
      </c>
      <c r="F98" s="148" t="s">
        <v>158</v>
      </c>
      <c r="G98" s="149" t="s">
        <v>159</v>
      </c>
      <c r="H98" s="150">
        <v>6500</v>
      </c>
      <c r="I98" s="151"/>
      <c r="J98" s="150">
        <f>ROUND($I$98*$H$98,2)</f>
        <v>0</v>
      </c>
      <c r="K98" s="148" t="s">
        <v>124</v>
      </c>
      <c r="L98" s="43"/>
      <c r="M98" s="152"/>
      <c r="N98" s="153" t="s">
        <v>40</v>
      </c>
      <c r="O98" s="24"/>
      <c r="P98" s="24"/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8" t="s">
        <v>125</v>
      </c>
      <c r="AT98" s="88" t="s">
        <v>120</v>
      </c>
      <c r="AU98" s="88" t="s">
        <v>77</v>
      </c>
      <c r="AY98" s="6" t="s">
        <v>118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8" t="s">
        <v>19</v>
      </c>
      <c r="BK98" s="156">
        <f>ROUND($I$98*$H$98,2)</f>
        <v>0</v>
      </c>
      <c r="BL98" s="88" t="s">
        <v>125</v>
      </c>
      <c r="BM98" s="88" t="s">
        <v>160</v>
      </c>
    </row>
    <row r="99" spans="2:51" s="6" customFormat="1" ht="15.75" customHeight="1">
      <c r="B99" s="157"/>
      <c r="C99" s="158"/>
      <c r="D99" s="159" t="s">
        <v>127</v>
      </c>
      <c r="E99" s="160"/>
      <c r="F99" s="160" t="s">
        <v>161</v>
      </c>
      <c r="G99" s="158"/>
      <c r="H99" s="161">
        <v>6500</v>
      </c>
      <c r="J99" s="158"/>
      <c r="K99" s="158"/>
      <c r="L99" s="162"/>
      <c r="M99" s="163"/>
      <c r="N99" s="158"/>
      <c r="O99" s="158"/>
      <c r="P99" s="158"/>
      <c r="Q99" s="158"/>
      <c r="R99" s="158"/>
      <c r="S99" s="158"/>
      <c r="T99" s="164"/>
      <c r="AT99" s="165" t="s">
        <v>127</v>
      </c>
      <c r="AU99" s="165" t="s">
        <v>77</v>
      </c>
      <c r="AV99" s="166" t="s">
        <v>77</v>
      </c>
      <c r="AW99" s="166" t="s">
        <v>95</v>
      </c>
      <c r="AX99" s="166" t="s">
        <v>19</v>
      </c>
      <c r="AY99" s="165" t="s">
        <v>118</v>
      </c>
    </row>
    <row r="100" spans="2:65" s="6" customFormat="1" ht="15.75" customHeight="1">
      <c r="B100" s="23"/>
      <c r="C100" s="146" t="s">
        <v>162</v>
      </c>
      <c r="D100" s="146" t="s">
        <v>120</v>
      </c>
      <c r="E100" s="147" t="s">
        <v>163</v>
      </c>
      <c r="F100" s="148" t="s">
        <v>164</v>
      </c>
      <c r="G100" s="149" t="s">
        <v>159</v>
      </c>
      <c r="H100" s="150">
        <v>6500</v>
      </c>
      <c r="I100" s="151"/>
      <c r="J100" s="150">
        <f>ROUND($I$100*$H$100,2)</f>
        <v>0</v>
      </c>
      <c r="K100" s="148" t="s">
        <v>124</v>
      </c>
      <c r="L100" s="43"/>
      <c r="M100" s="152"/>
      <c r="N100" s="153" t="s">
        <v>40</v>
      </c>
      <c r="O100" s="24"/>
      <c r="P100" s="24"/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8" t="s">
        <v>125</v>
      </c>
      <c r="AT100" s="88" t="s">
        <v>120</v>
      </c>
      <c r="AU100" s="88" t="s">
        <v>77</v>
      </c>
      <c r="AY100" s="6" t="s">
        <v>118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8" t="s">
        <v>19</v>
      </c>
      <c r="BK100" s="156">
        <f>ROUND($I$100*$H$100,2)</f>
        <v>0</v>
      </c>
      <c r="BL100" s="88" t="s">
        <v>125</v>
      </c>
      <c r="BM100" s="88" t="s">
        <v>165</v>
      </c>
    </row>
    <row r="101" spans="2:51" s="6" customFormat="1" ht="15.75" customHeight="1">
      <c r="B101" s="157"/>
      <c r="C101" s="158"/>
      <c r="D101" s="159" t="s">
        <v>127</v>
      </c>
      <c r="E101" s="160"/>
      <c r="F101" s="160" t="s">
        <v>161</v>
      </c>
      <c r="G101" s="158"/>
      <c r="H101" s="161">
        <v>6500</v>
      </c>
      <c r="J101" s="158"/>
      <c r="K101" s="158"/>
      <c r="L101" s="162"/>
      <c r="M101" s="163"/>
      <c r="N101" s="158"/>
      <c r="O101" s="158"/>
      <c r="P101" s="158"/>
      <c r="Q101" s="158"/>
      <c r="R101" s="158"/>
      <c r="S101" s="158"/>
      <c r="T101" s="164"/>
      <c r="AT101" s="165" t="s">
        <v>127</v>
      </c>
      <c r="AU101" s="165" t="s">
        <v>77</v>
      </c>
      <c r="AV101" s="166" t="s">
        <v>77</v>
      </c>
      <c r="AW101" s="166" t="s">
        <v>95</v>
      </c>
      <c r="AX101" s="166" t="s">
        <v>19</v>
      </c>
      <c r="AY101" s="165" t="s">
        <v>118</v>
      </c>
    </row>
    <row r="102" spans="2:65" s="6" customFormat="1" ht="15.75" customHeight="1">
      <c r="B102" s="23"/>
      <c r="C102" s="167" t="s">
        <v>24</v>
      </c>
      <c r="D102" s="167" t="s">
        <v>166</v>
      </c>
      <c r="E102" s="168" t="s">
        <v>167</v>
      </c>
      <c r="F102" s="169" t="s">
        <v>168</v>
      </c>
      <c r="G102" s="170" t="s">
        <v>169</v>
      </c>
      <c r="H102" s="171">
        <v>32.5</v>
      </c>
      <c r="I102" s="172"/>
      <c r="J102" s="171">
        <f>ROUND($I$102*$H$102,2)</f>
        <v>0</v>
      </c>
      <c r="K102" s="169" t="s">
        <v>124</v>
      </c>
      <c r="L102" s="173"/>
      <c r="M102" s="174"/>
      <c r="N102" s="175" t="s">
        <v>40</v>
      </c>
      <c r="O102" s="24"/>
      <c r="P102" s="24"/>
      <c r="Q102" s="154">
        <v>0.001</v>
      </c>
      <c r="R102" s="154">
        <f>$Q$102*$H$102</f>
        <v>0.0325</v>
      </c>
      <c r="S102" s="154">
        <v>0</v>
      </c>
      <c r="T102" s="155">
        <f>$S$102*$H$102</f>
        <v>0</v>
      </c>
      <c r="AR102" s="88" t="s">
        <v>156</v>
      </c>
      <c r="AT102" s="88" t="s">
        <v>166</v>
      </c>
      <c r="AU102" s="88" t="s">
        <v>77</v>
      </c>
      <c r="AY102" s="6" t="s">
        <v>118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8" t="s">
        <v>19</v>
      </c>
      <c r="BK102" s="156">
        <f>ROUND($I$102*$H$102,2)</f>
        <v>0</v>
      </c>
      <c r="BL102" s="88" t="s">
        <v>125</v>
      </c>
      <c r="BM102" s="88" t="s">
        <v>170</v>
      </c>
    </row>
    <row r="103" spans="2:51" s="6" customFormat="1" ht="15.75" customHeight="1">
      <c r="B103" s="157"/>
      <c r="C103" s="158"/>
      <c r="D103" s="159" t="s">
        <v>127</v>
      </c>
      <c r="E103" s="160"/>
      <c r="F103" s="160" t="s">
        <v>171</v>
      </c>
      <c r="G103" s="158"/>
      <c r="H103" s="161">
        <v>32.5</v>
      </c>
      <c r="J103" s="158"/>
      <c r="K103" s="158"/>
      <c r="L103" s="162"/>
      <c r="M103" s="163"/>
      <c r="N103" s="158"/>
      <c r="O103" s="158"/>
      <c r="P103" s="158"/>
      <c r="Q103" s="158"/>
      <c r="R103" s="158"/>
      <c r="S103" s="158"/>
      <c r="T103" s="164"/>
      <c r="AT103" s="165" t="s">
        <v>127</v>
      </c>
      <c r="AU103" s="165" t="s">
        <v>77</v>
      </c>
      <c r="AV103" s="166" t="s">
        <v>77</v>
      </c>
      <c r="AW103" s="166" t="s">
        <v>95</v>
      </c>
      <c r="AX103" s="166" t="s">
        <v>19</v>
      </c>
      <c r="AY103" s="165" t="s">
        <v>118</v>
      </c>
    </row>
    <row r="104" spans="2:63" s="132" customFormat="1" ht="30.75" customHeight="1">
      <c r="B104" s="133"/>
      <c r="C104" s="134"/>
      <c r="D104" s="135" t="s">
        <v>68</v>
      </c>
      <c r="E104" s="144" t="s">
        <v>162</v>
      </c>
      <c r="F104" s="144" t="s">
        <v>172</v>
      </c>
      <c r="G104" s="134"/>
      <c r="H104" s="134"/>
      <c r="J104" s="145">
        <f>$BK$104</f>
        <v>0</v>
      </c>
      <c r="K104" s="134"/>
      <c r="L104" s="138"/>
      <c r="M104" s="139"/>
      <c r="N104" s="134"/>
      <c r="O104" s="134"/>
      <c r="P104" s="140">
        <f>SUM($P$105:$P$106)</f>
        <v>0</v>
      </c>
      <c r="Q104" s="134"/>
      <c r="R104" s="140">
        <f>SUM($R$105:$R$106)</f>
        <v>0</v>
      </c>
      <c r="S104" s="134"/>
      <c r="T104" s="141">
        <f>SUM($T$105:$T$106)</f>
        <v>1.26</v>
      </c>
      <c r="AR104" s="142" t="s">
        <v>19</v>
      </c>
      <c r="AT104" s="142" t="s">
        <v>68</v>
      </c>
      <c r="AU104" s="142" t="s">
        <v>19</v>
      </c>
      <c r="AY104" s="142" t="s">
        <v>118</v>
      </c>
      <c r="BK104" s="143">
        <f>SUM($BK$105:$BK$106)</f>
        <v>0</v>
      </c>
    </row>
    <row r="105" spans="2:65" s="6" customFormat="1" ht="15.75" customHeight="1">
      <c r="B105" s="23"/>
      <c r="C105" s="146" t="s">
        <v>173</v>
      </c>
      <c r="D105" s="146" t="s">
        <v>120</v>
      </c>
      <c r="E105" s="147" t="s">
        <v>174</v>
      </c>
      <c r="F105" s="148" t="s">
        <v>175</v>
      </c>
      <c r="G105" s="149" t="s">
        <v>176</v>
      </c>
      <c r="H105" s="150">
        <v>10.5</v>
      </c>
      <c r="I105" s="151"/>
      <c r="J105" s="150">
        <f>ROUND($I$105*$H$105,2)</f>
        <v>0</v>
      </c>
      <c r="K105" s="148"/>
      <c r="L105" s="43"/>
      <c r="M105" s="152"/>
      <c r="N105" s="153" t="s">
        <v>40</v>
      </c>
      <c r="O105" s="24"/>
      <c r="P105" s="24"/>
      <c r="Q105" s="154">
        <v>0</v>
      </c>
      <c r="R105" s="154">
        <f>$Q$105*$H$105</f>
        <v>0</v>
      </c>
      <c r="S105" s="154">
        <v>0.12</v>
      </c>
      <c r="T105" s="155">
        <f>$S$105*$H$105</f>
        <v>1.26</v>
      </c>
      <c r="AR105" s="88" t="s">
        <v>125</v>
      </c>
      <c r="AT105" s="88" t="s">
        <v>120</v>
      </c>
      <c r="AU105" s="88" t="s">
        <v>77</v>
      </c>
      <c r="AY105" s="6" t="s">
        <v>118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8" t="s">
        <v>19</v>
      </c>
      <c r="BK105" s="156">
        <f>ROUND($I$105*$H$105,2)</f>
        <v>0</v>
      </c>
      <c r="BL105" s="88" t="s">
        <v>125</v>
      </c>
      <c r="BM105" s="88" t="s">
        <v>177</v>
      </c>
    </row>
    <row r="106" spans="2:51" s="6" customFormat="1" ht="15.75" customHeight="1">
      <c r="B106" s="157"/>
      <c r="C106" s="158"/>
      <c r="D106" s="159" t="s">
        <v>127</v>
      </c>
      <c r="E106" s="160"/>
      <c r="F106" s="160" t="s">
        <v>178</v>
      </c>
      <c r="G106" s="158"/>
      <c r="H106" s="161">
        <v>10.5</v>
      </c>
      <c r="J106" s="158"/>
      <c r="K106" s="158"/>
      <c r="L106" s="162"/>
      <c r="M106" s="163"/>
      <c r="N106" s="158"/>
      <c r="O106" s="158"/>
      <c r="P106" s="158"/>
      <c r="Q106" s="158"/>
      <c r="R106" s="158"/>
      <c r="S106" s="158"/>
      <c r="T106" s="164"/>
      <c r="AT106" s="165" t="s">
        <v>127</v>
      </c>
      <c r="AU106" s="165" t="s">
        <v>77</v>
      </c>
      <c r="AV106" s="166" t="s">
        <v>77</v>
      </c>
      <c r="AW106" s="166" t="s">
        <v>95</v>
      </c>
      <c r="AX106" s="166" t="s">
        <v>19</v>
      </c>
      <c r="AY106" s="165" t="s">
        <v>118</v>
      </c>
    </row>
    <row r="107" spans="2:63" s="132" customFormat="1" ht="30.75" customHeight="1">
      <c r="B107" s="133"/>
      <c r="C107" s="134"/>
      <c r="D107" s="135" t="s">
        <v>68</v>
      </c>
      <c r="E107" s="144" t="s">
        <v>179</v>
      </c>
      <c r="F107" s="144" t="s">
        <v>180</v>
      </c>
      <c r="G107" s="134"/>
      <c r="H107" s="134"/>
      <c r="J107" s="145">
        <f>$BK$107</f>
        <v>0</v>
      </c>
      <c r="K107" s="134"/>
      <c r="L107" s="138"/>
      <c r="M107" s="139"/>
      <c r="N107" s="134"/>
      <c r="O107" s="134"/>
      <c r="P107" s="140">
        <f>SUM($P$108:$P$113)</f>
        <v>0</v>
      </c>
      <c r="Q107" s="134"/>
      <c r="R107" s="140">
        <f>SUM($R$108:$R$113)</f>
        <v>0</v>
      </c>
      <c r="S107" s="134"/>
      <c r="T107" s="141">
        <f>SUM($T$108:$T$113)</f>
        <v>0</v>
      </c>
      <c r="AR107" s="142" t="s">
        <v>19</v>
      </c>
      <c r="AT107" s="142" t="s">
        <v>68</v>
      </c>
      <c r="AU107" s="142" t="s">
        <v>19</v>
      </c>
      <c r="AY107" s="142" t="s">
        <v>118</v>
      </c>
      <c r="BK107" s="143">
        <f>SUM($BK$108:$BK$113)</f>
        <v>0</v>
      </c>
    </row>
    <row r="108" spans="2:65" s="6" customFormat="1" ht="15.75" customHeight="1">
      <c r="B108" s="23"/>
      <c r="C108" s="146" t="s">
        <v>181</v>
      </c>
      <c r="D108" s="146" t="s">
        <v>120</v>
      </c>
      <c r="E108" s="147" t="s">
        <v>182</v>
      </c>
      <c r="F108" s="148" t="s">
        <v>183</v>
      </c>
      <c r="G108" s="149" t="s">
        <v>184</v>
      </c>
      <c r="H108" s="150">
        <v>1.3</v>
      </c>
      <c r="I108" s="151"/>
      <c r="J108" s="150">
        <f>ROUND($I$108*$H$108,2)</f>
        <v>0</v>
      </c>
      <c r="K108" s="148" t="s">
        <v>124</v>
      </c>
      <c r="L108" s="43"/>
      <c r="M108" s="152"/>
      <c r="N108" s="153" t="s">
        <v>40</v>
      </c>
      <c r="O108" s="24"/>
      <c r="P108" s="24"/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8" t="s">
        <v>125</v>
      </c>
      <c r="AT108" s="88" t="s">
        <v>120</v>
      </c>
      <c r="AU108" s="88" t="s">
        <v>77</v>
      </c>
      <c r="AY108" s="6" t="s">
        <v>118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8" t="s">
        <v>19</v>
      </c>
      <c r="BK108" s="156">
        <f>ROUND($I$108*$H$108,2)</f>
        <v>0</v>
      </c>
      <c r="BL108" s="88" t="s">
        <v>125</v>
      </c>
      <c r="BM108" s="88" t="s">
        <v>185</v>
      </c>
    </row>
    <row r="109" spans="2:51" s="6" customFormat="1" ht="15.75" customHeight="1">
      <c r="B109" s="157"/>
      <c r="C109" s="158"/>
      <c r="D109" s="159" t="s">
        <v>127</v>
      </c>
      <c r="E109" s="160"/>
      <c r="F109" s="160" t="s">
        <v>186</v>
      </c>
      <c r="G109" s="158"/>
      <c r="H109" s="161">
        <v>1.3</v>
      </c>
      <c r="J109" s="158"/>
      <c r="K109" s="158"/>
      <c r="L109" s="162"/>
      <c r="M109" s="163"/>
      <c r="N109" s="158"/>
      <c r="O109" s="158"/>
      <c r="P109" s="158"/>
      <c r="Q109" s="158"/>
      <c r="R109" s="158"/>
      <c r="S109" s="158"/>
      <c r="T109" s="164"/>
      <c r="AT109" s="165" t="s">
        <v>127</v>
      </c>
      <c r="AU109" s="165" t="s">
        <v>77</v>
      </c>
      <c r="AV109" s="166" t="s">
        <v>77</v>
      </c>
      <c r="AW109" s="166" t="s">
        <v>95</v>
      </c>
      <c r="AX109" s="166" t="s">
        <v>19</v>
      </c>
      <c r="AY109" s="165" t="s">
        <v>118</v>
      </c>
    </row>
    <row r="110" spans="2:65" s="6" customFormat="1" ht="15.75" customHeight="1">
      <c r="B110" s="23"/>
      <c r="C110" s="146" t="s">
        <v>187</v>
      </c>
      <c r="D110" s="146" t="s">
        <v>120</v>
      </c>
      <c r="E110" s="147" t="s">
        <v>188</v>
      </c>
      <c r="F110" s="148" t="s">
        <v>189</v>
      </c>
      <c r="G110" s="149" t="s">
        <v>184</v>
      </c>
      <c r="H110" s="150">
        <v>1.3</v>
      </c>
      <c r="I110" s="151"/>
      <c r="J110" s="150">
        <f>ROUND($I$110*$H$110,2)</f>
        <v>0</v>
      </c>
      <c r="K110" s="148" t="s">
        <v>124</v>
      </c>
      <c r="L110" s="43"/>
      <c r="M110" s="152"/>
      <c r="N110" s="153" t="s">
        <v>40</v>
      </c>
      <c r="O110" s="24"/>
      <c r="P110" s="24"/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8" t="s">
        <v>125</v>
      </c>
      <c r="AT110" s="88" t="s">
        <v>120</v>
      </c>
      <c r="AU110" s="88" t="s">
        <v>77</v>
      </c>
      <c r="AY110" s="6" t="s">
        <v>118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8" t="s">
        <v>19</v>
      </c>
      <c r="BK110" s="156">
        <f>ROUND($I$110*$H$110,2)</f>
        <v>0</v>
      </c>
      <c r="BL110" s="88" t="s">
        <v>125</v>
      </c>
      <c r="BM110" s="88" t="s">
        <v>190</v>
      </c>
    </row>
    <row r="111" spans="2:51" s="6" customFormat="1" ht="15.75" customHeight="1">
      <c r="B111" s="157"/>
      <c r="C111" s="158"/>
      <c r="D111" s="159" t="s">
        <v>127</v>
      </c>
      <c r="E111" s="160"/>
      <c r="F111" s="160" t="s">
        <v>191</v>
      </c>
      <c r="G111" s="158"/>
      <c r="H111" s="161">
        <v>1.3</v>
      </c>
      <c r="J111" s="158"/>
      <c r="K111" s="158"/>
      <c r="L111" s="162"/>
      <c r="M111" s="163"/>
      <c r="N111" s="158"/>
      <c r="O111" s="158"/>
      <c r="P111" s="158"/>
      <c r="Q111" s="158"/>
      <c r="R111" s="158"/>
      <c r="S111" s="158"/>
      <c r="T111" s="164"/>
      <c r="AT111" s="165" t="s">
        <v>127</v>
      </c>
      <c r="AU111" s="165" t="s">
        <v>77</v>
      </c>
      <c r="AV111" s="166" t="s">
        <v>77</v>
      </c>
      <c r="AW111" s="166" t="s">
        <v>95</v>
      </c>
      <c r="AX111" s="166" t="s">
        <v>19</v>
      </c>
      <c r="AY111" s="165" t="s">
        <v>118</v>
      </c>
    </row>
    <row r="112" spans="2:65" s="6" customFormat="1" ht="15.75" customHeight="1">
      <c r="B112" s="23"/>
      <c r="C112" s="146" t="s">
        <v>192</v>
      </c>
      <c r="D112" s="146" t="s">
        <v>120</v>
      </c>
      <c r="E112" s="147" t="s">
        <v>193</v>
      </c>
      <c r="F112" s="148" t="s">
        <v>194</v>
      </c>
      <c r="G112" s="149" t="s">
        <v>184</v>
      </c>
      <c r="H112" s="150">
        <v>1.3</v>
      </c>
      <c r="I112" s="151"/>
      <c r="J112" s="150">
        <f>ROUND($I$112*$H$112,2)</f>
        <v>0</v>
      </c>
      <c r="K112" s="148" t="s">
        <v>124</v>
      </c>
      <c r="L112" s="43"/>
      <c r="M112" s="152"/>
      <c r="N112" s="153" t="s">
        <v>40</v>
      </c>
      <c r="O112" s="24"/>
      <c r="P112" s="24"/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8" t="s">
        <v>125</v>
      </c>
      <c r="AT112" s="88" t="s">
        <v>120</v>
      </c>
      <c r="AU112" s="88" t="s">
        <v>77</v>
      </c>
      <c r="AY112" s="6" t="s">
        <v>118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8" t="s">
        <v>19</v>
      </c>
      <c r="BK112" s="156">
        <f>ROUND($I$112*$H$112,2)</f>
        <v>0</v>
      </c>
      <c r="BL112" s="88" t="s">
        <v>125</v>
      </c>
      <c r="BM112" s="88" t="s">
        <v>195</v>
      </c>
    </row>
    <row r="113" spans="2:51" s="6" customFormat="1" ht="15.75" customHeight="1">
      <c r="B113" s="157"/>
      <c r="C113" s="158"/>
      <c r="D113" s="159" t="s">
        <v>127</v>
      </c>
      <c r="E113" s="160"/>
      <c r="F113" s="160" t="s">
        <v>191</v>
      </c>
      <c r="G113" s="158"/>
      <c r="H113" s="161">
        <v>1.3</v>
      </c>
      <c r="J113" s="158"/>
      <c r="K113" s="158"/>
      <c r="L113" s="162"/>
      <c r="M113" s="163"/>
      <c r="N113" s="158"/>
      <c r="O113" s="158"/>
      <c r="P113" s="158"/>
      <c r="Q113" s="158"/>
      <c r="R113" s="158"/>
      <c r="S113" s="158"/>
      <c r="T113" s="164"/>
      <c r="AT113" s="165" t="s">
        <v>127</v>
      </c>
      <c r="AU113" s="165" t="s">
        <v>77</v>
      </c>
      <c r="AV113" s="166" t="s">
        <v>77</v>
      </c>
      <c r="AW113" s="166" t="s">
        <v>95</v>
      </c>
      <c r="AX113" s="166" t="s">
        <v>19</v>
      </c>
      <c r="AY113" s="165" t="s">
        <v>118</v>
      </c>
    </row>
    <row r="114" spans="2:63" s="132" customFormat="1" ht="30.75" customHeight="1">
      <c r="B114" s="133"/>
      <c r="C114" s="134"/>
      <c r="D114" s="135" t="s">
        <v>68</v>
      </c>
      <c r="E114" s="144" t="s">
        <v>196</v>
      </c>
      <c r="F114" s="144" t="s">
        <v>197</v>
      </c>
      <c r="G114" s="134"/>
      <c r="H114" s="134"/>
      <c r="J114" s="145">
        <f>$BK$114</f>
        <v>0</v>
      </c>
      <c r="K114" s="134"/>
      <c r="L114" s="138"/>
      <c r="M114" s="139"/>
      <c r="N114" s="134"/>
      <c r="O114" s="134"/>
      <c r="P114" s="140">
        <f>SUM($P$115:$P$116)</f>
        <v>0</v>
      </c>
      <c r="Q114" s="134"/>
      <c r="R114" s="140">
        <f>SUM($R$115:$R$116)</f>
        <v>0</v>
      </c>
      <c r="S114" s="134"/>
      <c r="T114" s="141">
        <f>SUM($T$115:$T$116)</f>
        <v>0</v>
      </c>
      <c r="AR114" s="142" t="s">
        <v>19</v>
      </c>
      <c r="AT114" s="142" t="s">
        <v>68</v>
      </c>
      <c r="AU114" s="142" t="s">
        <v>19</v>
      </c>
      <c r="AY114" s="142" t="s">
        <v>118</v>
      </c>
      <c r="BK114" s="143">
        <f>SUM($BK$115:$BK$116)</f>
        <v>0</v>
      </c>
    </row>
    <row r="115" spans="2:65" s="6" customFormat="1" ht="15.75" customHeight="1">
      <c r="B115" s="23"/>
      <c r="C115" s="146" t="s">
        <v>7</v>
      </c>
      <c r="D115" s="146" t="s">
        <v>120</v>
      </c>
      <c r="E115" s="147" t="s">
        <v>198</v>
      </c>
      <c r="F115" s="148" t="s">
        <v>199</v>
      </c>
      <c r="G115" s="149" t="s">
        <v>184</v>
      </c>
      <c r="H115" s="150">
        <v>0.1</v>
      </c>
      <c r="I115" s="151"/>
      <c r="J115" s="150">
        <f>ROUND($I$115*$H$115,2)</f>
        <v>0</v>
      </c>
      <c r="K115" s="148" t="s">
        <v>124</v>
      </c>
      <c r="L115" s="43"/>
      <c r="M115" s="152"/>
      <c r="N115" s="153" t="s">
        <v>40</v>
      </c>
      <c r="O115" s="24"/>
      <c r="P115" s="24"/>
      <c r="Q115" s="154">
        <v>0</v>
      </c>
      <c r="R115" s="154">
        <f>$Q$115*$H$115</f>
        <v>0</v>
      </c>
      <c r="S115" s="154">
        <v>0</v>
      </c>
      <c r="T115" s="155">
        <f>$S$115*$H$115</f>
        <v>0</v>
      </c>
      <c r="AR115" s="88" t="s">
        <v>125</v>
      </c>
      <c r="AT115" s="88" t="s">
        <v>120</v>
      </c>
      <c r="AU115" s="88" t="s">
        <v>77</v>
      </c>
      <c r="AY115" s="6" t="s">
        <v>118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8" t="s">
        <v>19</v>
      </c>
      <c r="BK115" s="156">
        <f>ROUND($I$115*$H$115,2)</f>
        <v>0</v>
      </c>
      <c r="BL115" s="88" t="s">
        <v>125</v>
      </c>
      <c r="BM115" s="88" t="s">
        <v>200</v>
      </c>
    </row>
    <row r="116" spans="2:51" s="6" customFormat="1" ht="15.75" customHeight="1">
      <c r="B116" s="157"/>
      <c r="C116" s="158"/>
      <c r="D116" s="159" t="s">
        <v>127</v>
      </c>
      <c r="E116" s="160"/>
      <c r="F116" s="160" t="s">
        <v>11</v>
      </c>
      <c r="G116" s="158"/>
      <c r="H116" s="161">
        <v>0.1</v>
      </c>
      <c r="J116" s="158"/>
      <c r="K116" s="158"/>
      <c r="L116" s="162"/>
      <c r="M116" s="176"/>
      <c r="N116" s="177"/>
      <c r="O116" s="177"/>
      <c r="P116" s="177"/>
      <c r="Q116" s="177"/>
      <c r="R116" s="177"/>
      <c r="S116" s="177"/>
      <c r="T116" s="178"/>
      <c r="AT116" s="165" t="s">
        <v>127</v>
      </c>
      <c r="AU116" s="165" t="s">
        <v>77</v>
      </c>
      <c r="AV116" s="166" t="s">
        <v>77</v>
      </c>
      <c r="AW116" s="166" t="s">
        <v>95</v>
      </c>
      <c r="AX116" s="166" t="s">
        <v>19</v>
      </c>
      <c r="AY116" s="165" t="s">
        <v>118</v>
      </c>
    </row>
    <row r="117" spans="2:12" s="6" customFormat="1" ht="7.5" customHeight="1">
      <c r="B117" s="38"/>
      <c r="C117" s="39"/>
      <c r="D117" s="39"/>
      <c r="E117" s="39"/>
      <c r="F117" s="39"/>
      <c r="G117" s="39"/>
      <c r="H117" s="39"/>
      <c r="I117" s="101"/>
      <c r="J117" s="39"/>
      <c r="K117" s="39"/>
      <c r="L117" s="43"/>
    </row>
    <row r="118" s="2" customFormat="1" ht="14.25" customHeight="1"/>
  </sheetData>
  <sheetProtection password="CC35" sheet="1" objects="1" scenarios="1" formatColumns="0" formatRows="0" sort="0" autoFilter="0"/>
  <autoFilter ref="C80:K80"/>
  <mergeCells count="9">
    <mergeCell ref="L2:V2"/>
    <mergeCell ref="E47:H47"/>
    <mergeCell ref="E71:H71"/>
    <mergeCell ref="E73:H73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6"/>
      <c r="C1" s="236"/>
      <c r="D1" s="237" t="s">
        <v>1</v>
      </c>
      <c r="E1" s="236"/>
      <c r="F1" s="238" t="s">
        <v>527</v>
      </c>
      <c r="G1" s="243" t="s">
        <v>528</v>
      </c>
      <c r="H1" s="243"/>
      <c r="I1" s="236"/>
      <c r="J1" s="238" t="s">
        <v>529</v>
      </c>
      <c r="K1" s="237" t="s">
        <v>87</v>
      </c>
      <c r="L1" s="238" t="s">
        <v>530</v>
      </c>
      <c r="M1" s="238"/>
      <c r="N1" s="238"/>
      <c r="O1" s="238"/>
      <c r="P1" s="238"/>
      <c r="Q1" s="238"/>
      <c r="R1" s="238"/>
      <c r="S1" s="238"/>
      <c r="T1" s="238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1"/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2" t="str">
        <f>'Rekapitulace stavby'!$K$6</f>
        <v>Protipovodňová ochrana obce Vrbno - Poldr Vrbno</v>
      </c>
      <c r="F7" s="200"/>
      <c r="G7" s="200"/>
      <c r="H7" s="200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5" t="s">
        <v>201</v>
      </c>
      <c r="F9" s="207"/>
      <c r="G9" s="207"/>
      <c r="H9" s="20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17</v>
      </c>
      <c r="E11" s="24"/>
      <c r="F11" s="17"/>
      <c r="G11" s="24"/>
      <c r="H11" s="24"/>
      <c r="I11" s="87" t="s">
        <v>18</v>
      </c>
      <c r="J11" s="17"/>
      <c r="K11" s="27"/>
    </row>
    <row r="12" spans="2:11" s="6" customFormat="1" ht="15" customHeight="1">
      <c r="B12" s="23"/>
      <c r="C12" s="24"/>
      <c r="D12" s="19" t="s">
        <v>20</v>
      </c>
      <c r="E12" s="24"/>
      <c r="F12" s="17" t="s">
        <v>21</v>
      </c>
      <c r="G12" s="24"/>
      <c r="H12" s="24"/>
      <c r="I12" s="87" t="s">
        <v>22</v>
      </c>
      <c r="J12" s="52" t="str">
        <f>'Rekapitulace stavby'!$AN$8</f>
        <v>09.05.2014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26</v>
      </c>
      <c r="E14" s="24"/>
      <c r="F14" s="24"/>
      <c r="G14" s="24"/>
      <c r="H14" s="24"/>
      <c r="I14" s="87" t="s">
        <v>27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7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7" t="s">
        <v>27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7" t="s">
        <v>27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7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03"/>
      <c r="F24" s="233"/>
      <c r="G24" s="233"/>
      <c r="H24" s="233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35</v>
      </c>
      <c r="E27" s="24"/>
      <c r="F27" s="24"/>
      <c r="G27" s="24"/>
      <c r="H27" s="24"/>
      <c r="J27" s="66">
        <f>ROUND($J$82,2)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4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95" t="s">
        <v>39</v>
      </c>
      <c r="E30" s="95" t="s">
        <v>40</v>
      </c>
      <c r="F30" s="96">
        <f>ROUND(SUM($BE$82:$BE$129),2)</f>
        <v>0</v>
      </c>
      <c r="G30" s="24"/>
      <c r="H30" s="24"/>
      <c r="I30" s="97">
        <v>0.21</v>
      </c>
      <c r="J30" s="96">
        <f>ROUND(SUM($BE$82:$BE$129)*$I$30,2)</f>
        <v>0</v>
      </c>
      <c r="K30" s="27"/>
    </row>
    <row r="31" spans="2:11" s="6" customFormat="1" ht="15" customHeight="1">
      <c r="B31" s="23"/>
      <c r="C31" s="24"/>
      <c r="D31" s="24"/>
      <c r="E31" s="95" t="s">
        <v>41</v>
      </c>
      <c r="F31" s="96">
        <f>ROUND(SUM($BF$82:$BF$129),2)</f>
        <v>0</v>
      </c>
      <c r="G31" s="24"/>
      <c r="H31" s="24"/>
      <c r="I31" s="97">
        <v>0.15</v>
      </c>
      <c r="J31" s="96">
        <f>ROUND(SUM($BF$82:$BF$129)*$I$31,2)</f>
        <v>0</v>
      </c>
      <c r="K31" s="27"/>
    </row>
    <row r="32" spans="2:11" s="6" customFormat="1" ht="15" customHeight="1" hidden="1">
      <c r="B32" s="23"/>
      <c r="C32" s="24"/>
      <c r="D32" s="24"/>
      <c r="E32" s="95" t="s">
        <v>42</v>
      </c>
      <c r="F32" s="96">
        <f>ROUND(SUM($BG$82:$BG$129),2)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95" t="s">
        <v>43</v>
      </c>
      <c r="F33" s="96">
        <f>ROUND(SUM($BH$82:$BH$129),2)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95" t="s">
        <v>44</v>
      </c>
      <c r="F34" s="96">
        <f>ROUND(SUM($BI$82:$BI$129),2)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2" t="str">
        <f>$E$7</f>
        <v>Protipovodňová ochrana obce Vrbno - Poldr Vrbno</v>
      </c>
      <c r="F45" s="207"/>
      <c r="G45" s="207"/>
      <c r="H45" s="207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5" t="str">
        <f>$E$9</f>
        <v>02 - SO 01.2    Hráz</v>
      </c>
      <c r="F47" s="207"/>
      <c r="G47" s="207"/>
      <c r="H47" s="20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20</v>
      </c>
      <c r="D49" s="24"/>
      <c r="E49" s="24"/>
      <c r="F49" s="17" t="str">
        <f>$F$12</f>
        <v>Vrbno u Kadova </v>
      </c>
      <c r="G49" s="24"/>
      <c r="H49" s="24"/>
      <c r="I49" s="87" t="s">
        <v>22</v>
      </c>
      <c r="J49" s="52" t="str">
        <f>IF($J$12="","",$J$12)</f>
        <v>09.05.2014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26</v>
      </c>
      <c r="D51" s="24"/>
      <c r="E51" s="24"/>
      <c r="F51" s="17" t="str">
        <f>$E$15</f>
        <v> </v>
      </c>
      <c r="G51" s="24"/>
      <c r="H51" s="24"/>
      <c r="I51" s="87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94</v>
      </c>
      <c r="D56" s="24"/>
      <c r="E56" s="24"/>
      <c r="F56" s="24"/>
      <c r="G56" s="24"/>
      <c r="H56" s="24"/>
      <c r="J56" s="66">
        <f>ROUND($J$82,2)</f>
        <v>0</v>
      </c>
      <c r="K56" s="27"/>
      <c r="AU56" s="6" t="s">
        <v>95</v>
      </c>
    </row>
    <row r="57" spans="2:11" s="72" customFormat="1" ht="25.5" customHeight="1">
      <c r="B57" s="108"/>
      <c r="C57" s="109"/>
      <c r="D57" s="110" t="s">
        <v>96</v>
      </c>
      <c r="E57" s="110"/>
      <c r="F57" s="110"/>
      <c r="G57" s="110"/>
      <c r="H57" s="110"/>
      <c r="I57" s="111"/>
      <c r="J57" s="112">
        <f>ROUND($J$83,2)</f>
        <v>0</v>
      </c>
      <c r="K57" s="113"/>
    </row>
    <row r="58" spans="2:11" s="114" customFormat="1" ht="21" customHeight="1">
      <c r="B58" s="115"/>
      <c r="C58" s="116"/>
      <c r="D58" s="117" t="s">
        <v>97</v>
      </c>
      <c r="E58" s="117"/>
      <c r="F58" s="117"/>
      <c r="G58" s="117"/>
      <c r="H58" s="117"/>
      <c r="I58" s="118"/>
      <c r="J58" s="119">
        <f>ROUND($J$84,2)</f>
        <v>0</v>
      </c>
      <c r="K58" s="120"/>
    </row>
    <row r="59" spans="2:11" s="114" customFormat="1" ht="15.75" customHeight="1">
      <c r="B59" s="115"/>
      <c r="C59" s="116"/>
      <c r="D59" s="117" t="s">
        <v>202</v>
      </c>
      <c r="E59" s="117"/>
      <c r="F59" s="117"/>
      <c r="G59" s="117"/>
      <c r="H59" s="117"/>
      <c r="I59" s="118"/>
      <c r="J59" s="119">
        <f>ROUND($J$107,2)</f>
        <v>0</v>
      </c>
      <c r="K59" s="120"/>
    </row>
    <row r="60" spans="2:11" s="114" customFormat="1" ht="21" customHeight="1">
      <c r="B60" s="115"/>
      <c r="C60" s="116"/>
      <c r="D60" s="117" t="s">
        <v>203</v>
      </c>
      <c r="E60" s="117"/>
      <c r="F60" s="117"/>
      <c r="G60" s="117"/>
      <c r="H60" s="117"/>
      <c r="I60" s="118"/>
      <c r="J60" s="119">
        <f>ROUND($J$110,2)</f>
        <v>0</v>
      </c>
      <c r="K60" s="120"/>
    </row>
    <row r="61" spans="2:11" s="114" customFormat="1" ht="21" customHeight="1">
      <c r="B61" s="115"/>
      <c r="C61" s="116"/>
      <c r="D61" s="117" t="s">
        <v>204</v>
      </c>
      <c r="E61" s="117"/>
      <c r="F61" s="117"/>
      <c r="G61" s="117"/>
      <c r="H61" s="117"/>
      <c r="I61" s="118"/>
      <c r="J61" s="119">
        <f>ROUND($J$117,2)</f>
        <v>0</v>
      </c>
      <c r="K61" s="120"/>
    </row>
    <row r="62" spans="2:11" s="114" customFormat="1" ht="21" customHeight="1">
      <c r="B62" s="115"/>
      <c r="C62" s="116"/>
      <c r="D62" s="117" t="s">
        <v>100</v>
      </c>
      <c r="E62" s="117"/>
      <c r="F62" s="117"/>
      <c r="G62" s="117"/>
      <c r="H62" s="117"/>
      <c r="I62" s="118"/>
      <c r="J62" s="119">
        <f>ROUND($J$128,2)</f>
        <v>0</v>
      </c>
      <c r="K62" s="120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1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03"/>
      <c r="J68" s="42"/>
      <c r="K68" s="42"/>
      <c r="L68" s="43"/>
    </row>
    <row r="69" spans="2:12" s="6" customFormat="1" ht="37.5" customHeight="1">
      <c r="B69" s="23"/>
      <c r="C69" s="12" t="s">
        <v>101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15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232" t="str">
        <f>$E$7</f>
        <v>Protipovodňová ochrana obce Vrbno - Poldr Vrbno</v>
      </c>
      <c r="F72" s="207"/>
      <c r="G72" s="207"/>
      <c r="H72" s="207"/>
      <c r="J72" s="24"/>
      <c r="K72" s="24"/>
      <c r="L72" s="43"/>
    </row>
    <row r="73" spans="2:12" s="6" customFormat="1" ht="15" customHeight="1">
      <c r="B73" s="23"/>
      <c r="C73" s="19" t="s">
        <v>89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9.5" customHeight="1">
      <c r="B74" s="23"/>
      <c r="C74" s="24"/>
      <c r="D74" s="24"/>
      <c r="E74" s="215" t="str">
        <f>$E$9</f>
        <v>02 - SO 01.2    Hráz</v>
      </c>
      <c r="F74" s="207"/>
      <c r="G74" s="207"/>
      <c r="H74" s="207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8.75" customHeight="1">
      <c r="B76" s="23"/>
      <c r="C76" s="19" t="s">
        <v>20</v>
      </c>
      <c r="D76" s="24"/>
      <c r="E76" s="24"/>
      <c r="F76" s="17" t="str">
        <f>$F$12</f>
        <v>Vrbno u Kadova </v>
      </c>
      <c r="G76" s="24"/>
      <c r="H76" s="24"/>
      <c r="I76" s="87" t="s">
        <v>22</v>
      </c>
      <c r="J76" s="52" t="str">
        <f>IF($J$12="","",$J$12)</f>
        <v>09.05.2014</v>
      </c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.75" customHeight="1">
      <c r="B78" s="23"/>
      <c r="C78" s="19" t="s">
        <v>26</v>
      </c>
      <c r="D78" s="24"/>
      <c r="E78" s="24"/>
      <c r="F78" s="17" t="str">
        <f>$E$15</f>
        <v> </v>
      </c>
      <c r="G78" s="24"/>
      <c r="H78" s="24"/>
      <c r="I78" s="87" t="s">
        <v>32</v>
      </c>
      <c r="J78" s="17" t="str">
        <f>$E$21</f>
        <v> </v>
      </c>
      <c r="K78" s="24"/>
      <c r="L78" s="43"/>
    </row>
    <row r="79" spans="2:12" s="6" customFormat="1" ht="15" customHeight="1">
      <c r="B79" s="23"/>
      <c r="C79" s="19" t="s">
        <v>30</v>
      </c>
      <c r="D79" s="24"/>
      <c r="E79" s="24"/>
      <c r="F79" s="17">
        <f>IF($E$18="","",$E$18)</f>
      </c>
      <c r="G79" s="24"/>
      <c r="H79" s="24"/>
      <c r="J79" s="24"/>
      <c r="K79" s="24"/>
      <c r="L79" s="43"/>
    </row>
    <row r="80" spans="2:12" s="6" customFormat="1" ht="11.2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20" s="121" customFormat="1" ht="30" customHeight="1">
      <c r="B81" s="122"/>
      <c r="C81" s="123" t="s">
        <v>102</v>
      </c>
      <c r="D81" s="124" t="s">
        <v>54</v>
      </c>
      <c r="E81" s="124" t="s">
        <v>50</v>
      </c>
      <c r="F81" s="124" t="s">
        <v>103</v>
      </c>
      <c r="G81" s="124" t="s">
        <v>104</v>
      </c>
      <c r="H81" s="124" t="s">
        <v>105</v>
      </c>
      <c r="I81" s="125" t="s">
        <v>106</v>
      </c>
      <c r="J81" s="124" t="s">
        <v>107</v>
      </c>
      <c r="K81" s="126" t="s">
        <v>108</v>
      </c>
      <c r="L81" s="127"/>
      <c r="M81" s="58" t="s">
        <v>109</v>
      </c>
      <c r="N81" s="59" t="s">
        <v>39</v>
      </c>
      <c r="O81" s="59" t="s">
        <v>110</v>
      </c>
      <c r="P81" s="59" t="s">
        <v>111</v>
      </c>
      <c r="Q81" s="59" t="s">
        <v>112</v>
      </c>
      <c r="R81" s="59" t="s">
        <v>113</v>
      </c>
      <c r="S81" s="59" t="s">
        <v>114</v>
      </c>
      <c r="T81" s="60" t="s">
        <v>115</v>
      </c>
    </row>
    <row r="82" spans="2:63" s="6" customFormat="1" ht="30" customHeight="1">
      <c r="B82" s="23"/>
      <c r="C82" s="65" t="s">
        <v>94</v>
      </c>
      <c r="D82" s="24"/>
      <c r="E82" s="24"/>
      <c r="F82" s="24"/>
      <c r="G82" s="24"/>
      <c r="H82" s="24"/>
      <c r="J82" s="128">
        <f>$BK$82</f>
        <v>0</v>
      </c>
      <c r="K82" s="24"/>
      <c r="L82" s="43"/>
      <c r="M82" s="62"/>
      <c r="N82" s="63"/>
      <c r="O82" s="63"/>
      <c r="P82" s="129">
        <f>$P$83</f>
        <v>0</v>
      </c>
      <c r="Q82" s="63"/>
      <c r="R82" s="129">
        <f>$R$83</f>
        <v>482.75270000000006</v>
      </c>
      <c r="S82" s="63"/>
      <c r="T82" s="130">
        <f>$T$83</f>
        <v>0</v>
      </c>
      <c r="AT82" s="6" t="s">
        <v>68</v>
      </c>
      <c r="AU82" s="6" t="s">
        <v>95</v>
      </c>
      <c r="BK82" s="131">
        <f>$BK$83</f>
        <v>0</v>
      </c>
    </row>
    <row r="83" spans="2:63" s="132" customFormat="1" ht="37.5" customHeight="1">
      <c r="B83" s="133"/>
      <c r="C83" s="134"/>
      <c r="D83" s="135" t="s">
        <v>68</v>
      </c>
      <c r="E83" s="136" t="s">
        <v>116</v>
      </c>
      <c r="F83" s="136" t="s">
        <v>117</v>
      </c>
      <c r="G83" s="134"/>
      <c r="H83" s="134"/>
      <c r="J83" s="137">
        <f>$BK$83</f>
        <v>0</v>
      </c>
      <c r="K83" s="134"/>
      <c r="L83" s="138"/>
      <c r="M83" s="139"/>
      <c r="N83" s="134"/>
      <c r="O83" s="134"/>
      <c r="P83" s="140">
        <f>$P$84+$P$110+$P$117+$P$128</f>
        <v>0</v>
      </c>
      <c r="Q83" s="134"/>
      <c r="R83" s="140">
        <f>$R$84+$R$110+$R$117+$R$128</f>
        <v>482.75270000000006</v>
      </c>
      <c r="S83" s="134"/>
      <c r="T83" s="141">
        <f>$T$84+$T$110+$T$117+$T$128</f>
        <v>0</v>
      </c>
      <c r="AR83" s="142" t="s">
        <v>19</v>
      </c>
      <c r="AT83" s="142" t="s">
        <v>68</v>
      </c>
      <c r="AU83" s="142" t="s">
        <v>69</v>
      </c>
      <c r="AY83" s="142" t="s">
        <v>118</v>
      </c>
      <c r="BK83" s="143">
        <f>$BK$84+$BK$110+$BK$117+$BK$128</f>
        <v>0</v>
      </c>
    </row>
    <row r="84" spans="2:63" s="132" customFormat="1" ht="21" customHeight="1">
      <c r="B84" s="133"/>
      <c r="C84" s="134"/>
      <c r="D84" s="135" t="s">
        <v>68</v>
      </c>
      <c r="E84" s="144" t="s">
        <v>19</v>
      </c>
      <c r="F84" s="144" t="s">
        <v>119</v>
      </c>
      <c r="G84" s="134"/>
      <c r="H84" s="134"/>
      <c r="J84" s="145">
        <f>$BK$84</f>
        <v>0</v>
      </c>
      <c r="K84" s="134"/>
      <c r="L84" s="138"/>
      <c r="M84" s="139"/>
      <c r="N84" s="134"/>
      <c r="O84" s="134"/>
      <c r="P84" s="140">
        <f>$P$85+SUM($P$86:$P$107)</f>
        <v>0</v>
      </c>
      <c r="Q84" s="134"/>
      <c r="R84" s="140">
        <f>$R$85+SUM($R$86:$R$107)</f>
        <v>0.058100000000000006</v>
      </c>
      <c r="S84" s="134"/>
      <c r="T84" s="141">
        <f>$T$85+SUM($T$86:$T$107)</f>
        <v>0</v>
      </c>
      <c r="AR84" s="142" t="s">
        <v>19</v>
      </c>
      <c r="AT84" s="142" t="s">
        <v>68</v>
      </c>
      <c r="AU84" s="142" t="s">
        <v>19</v>
      </c>
      <c r="AY84" s="142" t="s">
        <v>118</v>
      </c>
      <c r="BK84" s="143">
        <f>$BK$85+SUM($BK$86:$BK$107)</f>
        <v>0</v>
      </c>
    </row>
    <row r="85" spans="2:65" s="6" customFormat="1" ht="15.75" customHeight="1">
      <c r="B85" s="23"/>
      <c r="C85" s="146" t="s">
        <v>19</v>
      </c>
      <c r="D85" s="146" t="s">
        <v>120</v>
      </c>
      <c r="E85" s="147" t="s">
        <v>205</v>
      </c>
      <c r="F85" s="148" t="s">
        <v>206</v>
      </c>
      <c r="G85" s="149" t="s">
        <v>123</v>
      </c>
      <c r="H85" s="150">
        <v>418.3</v>
      </c>
      <c r="I85" s="151"/>
      <c r="J85" s="150">
        <f>ROUND($I$85*$H$85,2)</f>
        <v>0</v>
      </c>
      <c r="K85" s="148" t="s">
        <v>124</v>
      </c>
      <c r="L85" s="43"/>
      <c r="M85" s="152"/>
      <c r="N85" s="153" t="s">
        <v>40</v>
      </c>
      <c r="O85" s="24"/>
      <c r="P85" s="24"/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8" t="s">
        <v>125</v>
      </c>
      <c r="AT85" s="88" t="s">
        <v>120</v>
      </c>
      <c r="AU85" s="88" t="s">
        <v>77</v>
      </c>
      <c r="AY85" s="6" t="s">
        <v>118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8" t="s">
        <v>19</v>
      </c>
      <c r="BK85" s="156">
        <f>ROUND($I$85*$H$85,2)</f>
        <v>0</v>
      </c>
      <c r="BL85" s="88" t="s">
        <v>125</v>
      </c>
      <c r="BM85" s="88" t="s">
        <v>207</v>
      </c>
    </row>
    <row r="86" spans="2:51" s="6" customFormat="1" ht="15.75" customHeight="1">
      <c r="B86" s="157"/>
      <c r="C86" s="158"/>
      <c r="D86" s="159" t="s">
        <v>127</v>
      </c>
      <c r="E86" s="160"/>
      <c r="F86" s="160" t="s">
        <v>208</v>
      </c>
      <c r="G86" s="158"/>
      <c r="H86" s="161">
        <v>418.3</v>
      </c>
      <c r="J86" s="158"/>
      <c r="K86" s="158"/>
      <c r="L86" s="162"/>
      <c r="M86" s="163"/>
      <c r="N86" s="158"/>
      <c r="O86" s="158"/>
      <c r="P86" s="158"/>
      <c r="Q86" s="158"/>
      <c r="R86" s="158"/>
      <c r="S86" s="158"/>
      <c r="T86" s="164"/>
      <c r="AT86" s="165" t="s">
        <v>127</v>
      </c>
      <c r="AU86" s="165" t="s">
        <v>77</v>
      </c>
      <c r="AV86" s="166" t="s">
        <v>77</v>
      </c>
      <c r="AW86" s="166" t="s">
        <v>95</v>
      </c>
      <c r="AX86" s="166" t="s">
        <v>19</v>
      </c>
      <c r="AY86" s="165" t="s">
        <v>118</v>
      </c>
    </row>
    <row r="87" spans="2:65" s="6" customFormat="1" ht="15.75" customHeight="1">
      <c r="B87" s="23"/>
      <c r="C87" s="146" t="s">
        <v>77</v>
      </c>
      <c r="D87" s="146" t="s">
        <v>120</v>
      </c>
      <c r="E87" s="147" t="s">
        <v>209</v>
      </c>
      <c r="F87" s="148" t="s">
        <v>210</v>
      </c>
      <c r="G87" s="149" t="s">
        <v>123</v>
      </c>
      <c r="H87" s="150">
        <v>1089.2</v>
      </c>
      <c r="I87" s="151"/>
      <c r="J87" s="150">
        <f>ROUND($I$87*$H$87,2)</f>
        <v>0</v>
      </c>
      <c r="K87" s="148" t="s">
        <v>124</v>
      </c>
      <c r="L87" s="43"/>
      <c r="M87" s="152"/>
      <c r="N87" s="153" t="s">
        <v>40</v>
      </c>
      <c r="O87" s="24"/>
      <c r="P87" s="24"/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8" t="s">
        <v>125</v>
      </c>
      <c r="AT87" s="88" t="s">
        <v>120</v>
      </c>
      <c r="AU87" s="88" t="s">
        <v>77</v>
      </c>
      <c r="AY87" s="6" t="s">
        <v>118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8" t="s">
        <v>19</v>
      </c>
      <c r="BK87" s="156">
        <f>ROUND($I$87*$H$87,2)</f>
        <v>0</v>
      </c>
      <c r="BL87" s="88" t="s">
        <v>125</v>
      </c>
      <c r="BM87" s="88" t="s">
        <v>211</v>
      </c>
    </row>
    <row r="88" spans="2:51" s="6" customFormat="1" ht="15.75" customHeight="1">
      <c r="B88" s="157"/>
      <c r="C88" s="158"/>
      <c r="D88" s="159" t="s">
        <v>127</v>
      </c>
      <c r="E88" s="160"/>
      <c r="F88" s="160" t="s">
        <v>212</v>
      </c>
      <c r="G88" s="158"/>
      <c r="H88" s="161">
        <v>1089.2</v>
      </c>
      <c r="J88" s="158"/>
      <c r="K88" s="158"/>
      <c r="L88" s="162"/>
      <c r="M88" s="163"/>
      <c r="N88" s="158"/>
      <c r="O88" s="158"/>
      <c r="P88" s="158"/>
      <c r="Q88" s="158"/>
      <c r="R88" s="158"/>
      <c r="S88" s="158"/>
      <c r="T88" s="164"/>
      <c r="AT88" s="165" t="s">
        <v>127</v>
      </c>
      <c r="AU88" s="165" t="s">
        <v>77</v>
      </c>
      <c r="AV88" s="166" t="s">
        <v>77</v>
      </c>
      <c r="AW88" s="166" t="s">
        <v>95</v>
      </c>
      <c r="AX88" s="166" t="s">
        <v>19</v>
      </c>
      <c r="AY88" s="165" t="s">
        <v>118</v>
      </c>
    </row>
    <row r="89" spans="2:65" s="6" customFormat="1" ht="15.75" customHeight="1">
      <c r="B89" s="23"/>
      <c r="C89" s="146" t="s">
        <v>133</v>
      </c>
      <c r="D89" s="146" t="s">
        <v>120</v>
      </c>
      <c r="E89" s="147" t="s">
        <v>213</v>
      </c>
      <c r="F89" s="148" t="s">
        <v>214</v>
      </c>
      <c r="G89" s="149" t="s">
        <v>123</v>
      </c>
      <c r="H89" s="150">
        <v>2472.9</v>
      </c>
      <c r="I89" s="151"/>
      <c r="J89" s="150">
        <f>ROUND($I$89*$H$89,2)</f>
        <v>0</v>
      </c>
      <c r="K89" s="148" t="s">
        <v>124</v>
      </c>
      <c r="L89" s="43"/>
      <c r="M89" s="152"/>
      <c r="N89" s="153" t="s">
        <v>40</v>
      </c>
      <c r="O89" s="24"/>
      <c r="P89" s="24"/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8" t="s">
        <v>125</v>
      </c>
      <c r="AT89" s="88" t="s">
        <v>120</v>
      </c>
      <c r="AU89" s="88" t="s">
        <v>77</v>
      </c>
      <c r="AY89" s="6" t="s">
        <v>118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8" t="s">
        <v>19</v>
      </c>
      <c r="BK89" s="156">
        <f>ROUND($I$89*$H$89,2)</f>
        <v>0</v>
      </c>
      <c r="BL89" s="88" t="s">
        <v>125</v>
      </c>
      <c r="BM89" s="88" t="s">
        <v>215</v>
      </c>
    </row>
    <row r="90" spans="2:51" s="6" customFormat="1" ht="15.75" customHeight="1">
      <c r="B90" s="157"/>
      <c r="C90" s="158"/>
      <c r="D90" s="159" t="s">
        <v>127</v>
      </c>
      <c r="E90" s="160"/>
      <c r="F90" s="160" t="s">
        <v>216</v>
      </c>
      <c r="G90" s="158"/>
      <c r="H90" s="161">
        <v>2472.9</v>
      </c>
      <c r="J90" s="158"/>
      <c r="K90" s="158"/>
      <c r="L90" s="162"/>
      <c r="M90" s="163"/>
      <c r="N90" s="158"/>
      <c r="O90" s="158"/>
      <c r="P90" s="158"/>
      <c r="Q90" s="158"/>
      <c r="R90" s="158"/>
      <c r="S90" s="158"/>
      <c r="T90" s="164"/>
      <c r="AT90" s="165" t="s">
        <v>127</v>
      </c>
      <c r="AU90" s="165" t="s">
        <v>77</v>
      </c>
      <c r="AV90" s="166" t="s">
        <v>77</v>
      </c>
      <c r="AW90" s="166" t="s">
        <v>95</v>
      </c>
      <c r="AX90" s="166" t="s">
        <v>19</v>
      </c>
      <c r="AY90" s="165" t="s">
        <v>118</v>
      </c>
    </row>
    <row r="91" spans="2:65" s="6" customFormat="1" ht="15.75" customHeight="1">
      <c r="B91" s="23"/>
      <c r="C91" s="146" t="s">
        <v>125</v>
      </c>
      <c r="D91" s="146" t="s">
        <v>120</v>
      </c>
      <c r="E91" s="147" t="s">
        <v>217</v>
      </c>
      <c r="F91" s="148" t="s">
        <v>218</v>
      </c>
      <c r="G91" s="149" t="s">
        <v>123</v>
      </c>
      <c r="H91" s="150">
        <v>322</v>
      </c>
      <c r="I91" s="151"/>
      <c r="J91" s="150">
        <f>ROUND($I$91*$H$91,2)</f>
        <v>0</v>
      </c>
      <c r="K91" s="148" t="s">
        <v>124</v>
      </c>
      <c r="L91" s="43"/>
      <c r="M91" s="152"/>
      <c r="N91" s="153" t="s">
        <v>40</v>
      </c>
      <c r="O91" s="24"/>
      <c r="P91" s="24"/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8" t="s">
        <v>125</v>
      </c>
      <c r="AT91" s="88" t="s">
        <v>120</v>
      </c>
      <c r="AU91" s="88" t="s">
        <v>77</v>
      </c>
      <c r="AY91" s="6" t="s">
        <v>118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8" t="s">
        <v>19</v>
      </c>
      <c r="BK91" s="156">
        <f>ROUND($I$91*$H$91,2)</f>
        <v>0</v>
      </c>
      <c r="BL91" s="88" t="s">
        <v>125</v>
      </c>
      <c r="BM91" s="88" t="s">
        <v>219</v>
      </c>
    </row>
    <row r="92" spans="2:51" s="6" customFormat="1" ht="15.75" customHeight="1">
      <c r="B92" s="157"/>
      <c r="C92" s="158"/>
      <c r="D92" s="159" t="s">
        <v>127</v>
      </c>
      <c r="E92" s="160"/>
      <c r="F92" s="160" t="s">
        <v>220</v>
      </c>
      <c r="G92" s="158"/>
      <c r="H92" s="161">
        <v>322</v>
      </c>
      <c r="J92" s="158"/>
      <c r="K92" s="158"/>
      <c r="L92" s="162"/>
      <c r="M92" s="163"/>
      <c r="N92" s="158"/>
      <c r="O92" s="158"/>
      <c r="P92" s="158"/>
      <c r="Q92" s="158"/>
      <c r="R92" s="158"/>
      <c r="S92" s="158"/>
      <c r="T92" s="164"/>
      <c r="AT92" s="165" t="s">
        <v>127</v>
      </c>
      <c r="AU92" s="165" t="s">
        <v>77</v>
      </c>
      <c r="AV92" s="166" t="s">
        <v>77</v>
      </c>
      <c r="AW92" s="166" t="s">
        <v>95</v>
      </c>
      <c r="AX92" s="166" t="s">
        <v>19</v>
      </c>
      <c r="AY92" s="165" t="s">
        <v>118</v>
      </c>
    </row>
    <row r="93" spans="2:65" s="6" customFormat="1" ht="15.75" customHeight="1">
      <c r="B93" s="23"/>
      <c r="C93" s="146" t="s">
        <v>142</v>
      </c>
      <c r="D93" s="146" t="s">
        <v>120</v>
      </c>
      <c r="E93" s="147" t="s">
        <v>221</v>
      </c>
      <c r="F93" s="148" t="s">
        <v>222</v>
      </c>
      <c r="G93" s="149" t="s">
        <v>159</v>
      </c>
      <c r="H93" s="150">
        <v>1255.1</v>
      </c>
      <c r="I93" s="151"/>
      <c r="J93" s="150">
        <f>ROUND($I$93*$H$93,2)</f>
        <v>0</v>
      </c>
      <c r="K93" s="148" t="s">
        <v>124</v>
      </c>
      <c r="L93" s="43"/>
      <c r="M93" s="152"/>
      <c r="N93" s="153" t="s">
        <v>40</v>
      </c>
      <c r="O93" s="24"/>
      <c r="P93" s="24"/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8" t="s">
        <v>125</v>
      </c>
      <c r="AT93" s="88" t="s">
        <v>120</v>
      </c>
      <c r="AU93" s="88" t="s">
        <v>77</v>
      </c>
      <c r="AY93" s="6" t="s">
        <v>118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8" t="s">
        <v>19</v>
      </c>
      <c r="BK93" s="156">
        <f>ROUND($I$93*$H$93,2)</f>
        <v>0</v>
      </c>
      <c r="BL93" s="88" t="s">
        <v>125</v>
      </c>
      <c r="BM93" s="88" t="s">
        <v>223</v>
      </c>
    </row>
    <row r="94" spans="2:51" s="6" customFormat="1" ht="15.75" customHeight="1">
      <c r="B94" s="157"/>
      <c r="C94" s="158"/>
      <c r="D94" s="159" t="s">
        <v>127</v>
      </c>
      <c r="E94" s="160"/>
      <c r="F94" s="160" t="s">
        <v>224</v>
      </c>
      <c r="G94" s="158"/>
      <c r="H94" s="161">
        <v>1255.1</v>
      </c>
      <c r="J94" s="158"/>
      <c r="K94" s="158"/>
      <c r="L94" s="162"/>
      <c r="M94" s="163"/>
      <c r="N94" s="158"/>
      <c r="O94" s="158"/>
      <c r="P94" s="158"/>
      <c r="Q94" s="158"/>
      <c r="R94" s="158"/>
      <c r="S94" s="158"/>
      <c r="T94" s="164"/>
      <c r="AT94" s="165" t="s">
        <v>127</v>
      </c>
      <c r="AU94" s="165" t="s">
        <v>77</v>
      </c>
      <c r="AV94" s="166" t="s">
        <v>77</v>
      </c>
      <c r="AW94" s="166" t="s">
        <v>95</v>
      </c>
      <c r="AX94" s="166" t="s">
        <v>19</v>
      </c>
      <c r="AY94" s="165" t="s">
        <v>118</v>
      </c>
    </row>
    <row r="95" spans="2:65" s="6" customFormat="1" ht="15.75" customHeight="1">
      <c r="B95" s="23"/>
      <c r="C95" s="146" t="s">
        <v>147</v>
      </c>
      <c r="D95" s="146" t="s">
        <v>120</v>
      </c>
      <c r="E95" s="147" t="s">
        <v>225</v>
      </c>
      <c r="F95" s="148" t="s">
        <v>149</v>
      </c>
      <c r="G95" s="149" t="s">
        <v>123</v>
      </c>
      <c r="H95" s="150">
        <v>418.3</v>
      </c>
      <c r="I95" s="151"/>
      <c r="J95" s="150">
        <f>ROUND($I$95*$H$95,2)</f>
        <v>0</v>
      </c>
      <c r="K95" s="148"/>
      <c r="L95" s="43"/>
      <c r="M95" s="152"/>
      <c r="N95" s="153" t="s">
        <v>40</v>
      </c>
      <c r="O95" s="24"/>
      <c r="P95" s="24"/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8" t="s">
        <v>125</v>
      </c>
      <c r="AT95" s="88" t="s">
        <v>120</v>
      </c>
      <c r="AU95" s="88" t="s">
        <v>77</v>
      </c>
      <c r="AY95" s="6" t="s">
        <v>118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8" t="s">
        <v>19</v>
      </c>
      <c r="BK95" s="156">
        <f>ROUND($I$95*$H$95,2)</f>
        <v>0</v>
      </c>
      <c r="BL95" s="88" t="s">
        <v>125</v>
      </c>
      <c r="BM95" s="88" t="s">
        <v>226</v>
      </c>
    </row>
    <row r="96" spans="2:51" s="6" customFormat="1" ht="15.75" customHeight="1">
      <c r="B96" s="157"/>
      <c r="C96" s="158"/>
      <c r="D96" s="159" t="s">
        <v>127</v>
      </c>
      <c r="E96" s="160"/>
      <c r="F96" s="160" t="s">
        <v>227</v>
      </c>
      <c r="G96" s="158"/>
      <c r="H96" s="161">
        <v>186.1</v>
      </c>
      <c r="J96" s="158"/>
      <c r="K96" s="158"/>
      <c r="L96" s="162"/>
      <c r="M96" s="163"/>
      <c r="N96" s="158"/>
      <c r="O96" s="158"/>
      <c r="P96" s="158"/>
      <c r="Q96" s="158"/>
      <c r="R96" s="158"/>
      <c r="S96" s="158"/>
      <c r="T96" s="164"/>
      <c r="AT96" s="165" t="s">
        <v>127</v>
      </c>
      <c r="AU96" s="165" t="s">
        <v>77</v>
      </c>
      <c r="AV96" s="166" t="s">
        <v>77</v>
      </c>
      <c r="AW96" s="166" t="s">
        <v>95</v>
      </c>
      <c r="AX96" s="166" t="s">
        <v>69</v>
      </c>
      <c r="AY96" s="165" t="s">
        <v>118</v>
      </c>
    </row>
    <row r="97" spans="2:51" s="6" customFormat="1" ht="15.75" customHeight="1">
      <c r="B97" s="157"/>
      <c r="C97" s="158"/>
      <c r="D97" s="179" t="s">
        <v>127</v>
      </c>
      <c r="E97" s="180"/>
      <c r="F97" s="160" t="s">
        <v>228</v>
      </c>
      <c r="G97" s="158"/>
      <c r="H97" s="161">
        <v>232.2</v>
      </c>
      <c r="J97" s="158"/>
      <c r="K97" s="158"/>
      <c r="L97" s="162"/>
      <c r="M97" s="163"/>
      <c r="N97" s="158"/>
      <c r="O97" s="158"/>
      <c r="P97" s="158"/>
      <c r="Q97" s="158"/>
      <c r="R97" s="158"/>
      <c r="S97" s="158"/>
      <c r="T97" s="164"/>
      <c r="AT97" s="165" t="s">
        <v>127</v>
      </c>
      <c r="AU97" s="165" t="s">
        <v>77</v>
      </c>
      <c r="AV97" s="166" t="s">
        <v>77</v>
      </c>
      <c r="AW97" s="166" t="s">
        <v>95</v>
      </c>
      <c r="AX97" s="166" t="s">
        <v>69</v>
      </c>
      <c r="AY97" s="165" t="s">
        <v>118</v>
      </c>
    </row>
    <row r="98" spans="2:51" s="6" customFormat="1" ht="15.75" customHeight="1">
      <c r="B98" s="181"/>
      <c r="C98" s="182"/>
      <c r="D98" s="179" t="s">
        <v>127</v>
      </c>
      <c r="E98" s="183"/>
      <c r="F98" s="184" t="s">
        <v>229</v>
      </c>
      <c r="G98" s="182"/>
      <c r="H98" s="185">
        <v>418.3</v>
      </c>
      <c r="J98" s="182"/>
      <c r="K98" s="182"/>
      <c r="L98" s="186"/>
      <c r="M98" s="187"/>
      <c r="N98" s="182"/>
      <c r="O98" s="182"/>
      <c r="P98" s="182"/>
      <c r="Q98" s="182"/>
      <c r="R98" s="182"/>
      <c r="S98" s="182"/>
      <c r="T98" s="188"/>
      <c r="AT98" s="189" t="s">
        <v>127</v>
      </c>
      <c r="AU98" s="189" t="s">
        <v>77</v>
      </c>
      <c r="AV98" s="190" t="s">
        <v>125</v>
      </c>
      <c r="AW98" s="190" t="s">
        <v>95</v>
      </c>
      <c r="AX98" s="190" t="s">
        <v>19</v>
      </c>
      <c r="AY98" s="189" t="s">
        <v>118</v>
      </c>
    </row>
    <row r="99" spans="2:65" s="6" customFormat="1" ht="15.75" customHeight="1">
      <c r="B99" s="23"/>
      <c r="C99" s="146" t="s">
        <v>152</v>
      </c>
      <c r="D99" s="146" t="s">
        <v>120</v>
      </c>
      <c r="E99" s="147" t="s">
        <v>138</v>
      </c>
      <c r="F99" s="148" t="s">
        <v>230</v>
      </c>
      <c r="G99" s="149" t="s">
        <v>123</v>
      </c>
      <c r="H99" s="150">
        <v>418.3</v>
      </c>
      <c r="I99" s="151"/>
      <c r="J99" s="150">
        <f>ROUND($I$99*$H$99,2)</f>
        <v>0</v>
      </c>
      <c r="K99" s="148" t="s">
        <v>124</v>
      </c>
      <c r="L99" s="43"/>
      <c r="M99" s="152"/>
      <c r="N99" s="153" t="s">
        <v>40</v>
      </c>
      <c r="O99" s="24"/>
      <c r="P99" s="24"/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8" t="s">
        <v>125</v>
      </c>
      <c r="AT99" s="88" t="s">
        <v>120</v>
      </c>
      <c r="AU99" s="88" t="s">
        <v>77</v>
      </c>
      <c r="AY99" s="6" t="s">
        <v>118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8" t="s">
        <v>19</v>
      </c>
      <c r="BK99" s="156">
        <f>ROUND($I$99*$H$99,2)</f>
        <v>0</v>
      </c>
      <c r="BL99" s="88" t="s">
        <v>125</v>
      </c>
      <c r="BM99" s="88" t="s">
        <v>231</v>
      </c>
    </row>
    <row r="100" spans="2:51" s="6" customFormat="1" ht="15.75" customHeight="1">
      <c r="B100" s="157"/>
      <c r="C100" s="158"/>
      <c r="D100" s="159" t="s">
        <v>127</v>
      </c>
      <c r="E100" s="160"/>
      <c r="F100" s="160" t="s">
        <v>232</v>
      </c>
      <c r="G100" s="158"/>
      <c r="H100" s="161">
        <v>418.3</v>
      </c>
      <c r="J100" s="158"/>
      <c r="K100" s="158"/>
      <c r="L100" s="162"/>
      <c r="M100" s="163"/>
      <c r="N100" s="158"/>
      <c r="O100" s="158"/>
      <c r="P100" s="158"/>
      <c r="Q100" s="158"/>
      <c r="R100" s="158"/>
      <c r="S100" s="158"/>
      <c r="T100" s="164"/>
      <c r="AT100" s="165" t="s">
        <v>127</v>
      </c>
      <c r="AU100" s="165" t="s">
        <v>77</v>
      </c>
      <c r="AV100" s="166" t="s">
        <v>77</v>
      </c>
      <c r="AW100" s="166" t="s">
        <v>95</v>
      </c>
      <c r="AX100" s="166" t="s">
        <v>19</v>
      </c>
      <c r="AY100" s="165" t="s">
        <v>118</v>
      </c>
    </row>
    <row r="101" spans="2:65" s="6" customFormat="1" ht="15.75" customHeight="1">
      <c r="B101" s="23"/>
      <c r="C101" s="146" t="s">
        <v>156</v>
      </c>
      <c r="D101" s="146" t="s">
        <v>120</v>
      </c>
      <c r="E101" s="147" t="s">
        <v>157</v>
      </c>
      <c r="F101" s="148" t="s">
        <v>158</v>
      </c>
      <c r="G101" s="149" t="s">
        <v>159</v>
      </c>
      <c r="H101" s="150">
        <v>3252.5</v>
      </c>
      <c r="I101" s="151"/>
      <c r="J101" s="150">
        <f>ROUND($I$101*$H$101,2)</f>
        <v>0</v>
      </c>
      <c r="K101" s="148" t="s">
        <v>124</v>
      </c>
      <c r="L101" s="43"/>
      <c r="M101" s="152"/>
      <c r="N101" s="153" t="s">
        <v>40</v>
      </c>
      <c r="O101" s="24"/>
      <c r="P101" s="24"/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8" t="s">
        <v>125</v>
      </c>
      <c r="AT101" s="88" t="s">
        <v>120</v>
      </c>
      <c r="AU101" s="88" t="s">
        <v>77</v>
      </c>
      <c r="AY101" s="6" t="s">
        <v>118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8" t="s">
        <v>19</v>
      </c>
      <c r="BK101" s="156">
        <f>ROUND($I$101*$H$101,2)</f>
        <v>0</v>
      </c>
      <c r="BL101" s="88" t="s">
        <v>125</v>
      </c>
      <c r="BM101" s="88" t="s">
        <v>233</v>
      </c>
    </row>
    <row r="102" spans="2:51" s="6" customFormat="1" ht="15.75" customHeight="1">
      <c r="B102" s="157"/>
      <c r="C102" s="158"/>
      <c r="D102" s="159" t="s">
        <v>127</v>
      </c>
      <c r="E102" s="160"/>
      <c r="F102" s="160" t="s">
        <v>234</v>
      </c>
      <c r="G102" s="158"/>
      <c r="H102" s="161">
        <v>3252.5</v>
      </c>
      <c r="J102" s="158"/>
      <c r="K102" s="158"/>
      <c r="L102" s="162"/>
      <c r="M102" s="163"/>
      <c r="N102" s="158"/>
      <c r="O102" s="158"/>
      <c r="P102" s="158"/>
      <c r="Q102" s="158"/>
      <c r="R102" s="158"/>
      <c r="S102" s="158"/>
      <c r="T102" s="164"/>
      <c r="AT102" s="165" t="s">
        <v>127</v>
      </c>
      <c r="AU102" s="165" t="s">
        <v>77</v>
      </c>
      <c r="AV102" s="166" t="s">
        <v>77</v>
      </c>
      <c r="AW102" s="166" t="s">
        <v>95</v>
      </c>
      <c r="AX102" s="166" t="s">
        <v>19</v>
      </c>
      <c r="AY102" s="165" t="s">
        <v>118</v>
      </c>
    </row>
    <row r="103" spans="2:65" s="6" customFormat="1" ht="15.75" customHeight="1">
      <c r="B103" s="23"/>
      <c r="C103" s="146" t="s">
        <v>162</v>
      </c>
      <c r="D103" s="146" t="s">
        <v>120</v>
      </c>
      <c r="E103" s="147" t="s">
        <v>235</v>
      </c>
      <c r="F103" s="148" t="s">
        <v>236</v>
      </c>
      <c r="G103" s="149" t="s">
        <v>159</v>
      </c>
      <c r="H103" s="150">
        <v>3252.5</v>
      </c>
      <c r="I103" s="151"/>
      <c r="J103" s="150">
        <f>ROUND($I$103*$H$103,2)</f>
        <v>0</v>
      </c>
      <c r="K103" s="148"/>
      <c r="L103" s="43"/>
      <c r="M103" s="152"/>
      <c r="N103" s="153" t="s">
        <v>40</v>
      </c>
      <c r="O103" s="24"/>
      <c r="P103" s="24"/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8" t="s">
        <v>125</v>
      </c>
      <c r="AT103" s="88" t="s">
        <v>120</v>
      </c>
      <c r="AU103" s="88" t="s">
        <v>77</v>
      </c>
      <c r="AY103" s="6" t="s">
        <v>118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8" t="s">
        <v>19</v>
      </c>
      <c r="BK103" s="156">
        <f>ROUND($I$103*$H$103,2)</f>
        <v>0</v>
      </c>
      <c r="BL103" s="88" t="s">
        <v>125</v>
      </c>
      <c r="BM103" s="88" t="s">
        <v>237</v>
      </c>
    </row>
    <row r="104" spans="2:51" s="6" customFormat="1" ht="15.75" customHeight="1">
      <c r="B104" s="157"/>
      <c r="C104" s="158"/>
      <c r="D104" s="159" t="s">
        <v>127</v>
      </c>
      <c r="E104" s="160"/>
      <c r="F104" s="160" t="s">
        <v>238</v>
      </c>
      <c r="G104" s="158"/>
      <c r="H104" s="161">
        <v>3252.5</v>
      </c>
      <c r="J104" s="158"/>
      <c r="K104" s="158"/>
      <c r="L104" s="162"/>
      <c r="M104" s="163"/>
      <c r="N104" s="158"/>
      <c r="O104" s="158"/>
      <c r="P104" s="158"/>
      <c r="Q104" s="158"/>
      <c r="R104" s="158"/>
      <c r="S104" s="158"/>
      <c r="T104" s="164"/>
      <c r="AT104" s="165" t="s">
        <v>127</v>
      </c>
      <c r="AU104" s="165" t="s">
        <v>77</v>
      </c>
      <c r="AV104" s="166" t="s">
        <v>77</v>
      </c>
      <c r="AW104" s="166" t="s">
        <v>95</v>
      </c>
      <c r="AX104" s="166" t="s">
        <v>19</v>
      </c>
      <c r="AY104" s="165" t="s">
        <v>118</v>
      </c>
    </row>
    <row r="105" spans="2:65" s="6" customFormat="1" ht="15.75" customHeight="1">
      <c r="B105" s="23"/>
      <c r="C105" s="167" t="s">
        <v>24</v>
      </c>
      <c r="D105" s="167" t="s">
        <v>166</v>
      </c>
      <c r="E105" s="168" t="s">
        <v>167</v>
      </c>
      <c r="F105" s="169" t="s">
        <v>168</v>
      </c>
      <c r="G105" s="170" t="s">
        <v>169</v>
      </c>
      <c r="H105" s="171">
        <v>58.1</v>
      </c>
      <c r="I105" s="172"/>
      <c r="J105" s="171">
        <f>ROUND($I$105*$H$105,2)</f>
        <v>0</v>
      </c>
      <c r="K105" s="169" t="s">
        <v>124</v>
      </c>
      <c r="L105" s="173"/>
      <c r="M105" s="174"/>
      <c r="N105" s="175" t="s">
        <v>40</v>
      </c>
      <c r="O105" s="24"/>
      <c r="P105" s="24"/>
      <c r="Q105" s="154">
        <v>0.001</v>
      </c>
      <c r="R105" s="154">
        <f>$Q$105*$H$105</f>
        <v>0.058100000000000006</v>
      </c>
      <c r="S105" s="154">
        <v>0</v>
      </c>
      <c r="T105" s="155">
        <f>$S$105*$H$105</f>
        <v>0</v>
      </c>
      <c r="AR105" s="88" t="s">
        <v>156</v>
      </c>
      <c r="AT105" s="88" t="s">
        <v>166</v>
      </c>
      <c r="AU105" s="88" t="s">
        <v>77</v>
      </c>
      <c r="AY105" s="6" t="s">
        <v>118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8" t="s">
        <v>19</v>
      </c>
      <c r="BK105" s="156">
        <f>ROUND($I$105*$H$105,2)</f>
        <v>0</v>
      </c>
      <c r="BL105" s="88" t="s">
        <v>125</v>
      </c>
      <c r="BM105" s="88" t="s">
        <v>239</v>
      </c>
    </row>
    <row r="106" spans="2:51" s="6" customFormat="1" ht="15.75" customHeight="1">
      <c r="B106" s="157"/>
      <c r="C106" s="158"/>
      <c r="D106" s="159" t="s">
        <v>127</v>
      </c>
      <c r="E106" s="160"/>
      <c r="F106" s="160" t="s">
        <v>240</v>
      </c>
      <c r="G106" s="158"/>
      <c r="H106" s="161">
        <v>58.1</v>
      </c>
      <c r="J106" s="158"/>
      <c r="K106" s="158"/>
      <c r="L106" s="162"/>
      <c r="M106" s="163"/>
      <c r="N106" s="158"/>
      <c r="O106" s="158"/>
      <c r="P106" s="158"/>
      <c r="Q106" s="158"/>
      <c r="R106" s="158"/>
      <c r="S106" s="158"/>
      <c r="T106" s="164"/>
      <c r="AT106" s="165" t="s">
        <v>127</v>
      </c>
      <c r="AU106" s="165" t="s">
        <v>77</v>
      </c>
      <c r="AV106" s="166" t="s">
        <v>77</v>
      </c>
      <c r="AW106" s="166" t="s">
        <v>95</v>
      </c>
      <c r="AX106" s="166" t="s">
        <v>19</v>
      </c>
      <c r="AY106" s="165" t="s">
        <v>118</v>
      </c>
    </row>
    <row r="107" spans="2:63" s="132" customFormat="1" ht="23.25" customHeight="1">
      <c r="B107" s="133"/>
      <c r="C107" s="134"/>
      <c r="D107" s="135" t="s">
        <v>68</v>
      </c>
      <c r="E107" s="144" t="s">
        <v>13</v>
      </c>
      <c r="F107" s="144" t="s">
        <v>241</v>
      </c>
      <c r="G107" s="134"/>
      <c r="H107" s="134"/>
      <c r="J107" s="145">
        <f>$BK$107</f>
        <v>0</v>
      </c>
      <c r="K107" s="134"/>
      <c r="L107" s="138"/>
      <c r="M107" s="139"/>
      <c r="N107" s="134"/>
      <c r="O107" s="134"/>
      <c r="P107" s="140">
        <f>SUM($P$108:$P$109)</f>
        <v>0</v>
      </c>
      <c r="Q107" s="134"/>
      <c r="R107" s="140">
        <f>SUM($R$108:$R$109)</f>
        <v>0</v>
      </c>
      <c r="S107" s="134"/>
      <c r="T107" s="141">
        <f>SUM($T$108:$T$109)</f>
        <v>0</v>
      </c>
      <c r="AR107" s="142" t="s">
        <v>19</v>
      </c>
      <c r="AT107" s="142" t="s">
        <v>68</v>
      </c>
      <c r="AU107" s="142" t="s">
        <v>77</v>
      </c>
      <c r="AY107" s="142" t="s">
        <v>118</v>
      </c>
      <c r="BK107" s="143">
        <f>SUM($BK$108:$BK$109)</f>
        <v>0</v>
      </c>
    </row>
    <row r="108" spans="2:65" s="6" customFormat="1" ht="15.75" customHeight="1">
      <c r="B108" s="23"/>
      <c r="C108" s="146" t="s">
        <v>173</v>
      </c>
      <c r="D108" s="146" t="s">
        <v>120</v>
      </c>
      <c r="E108" s="147" t="s">
        <v>163</v>
      </c>
      <c r="F108" s="148" t="s">
        <v>164</v>
      </c>
      <c r="G108" s="149" t="s">
        <v>159</v>
      </c>
      <c r="H108" s="150">
        <v>3252.5</v>
      </c>
      <c r="I108" s="151"/>
      <c r="J108" s="150">
        <f>ROUND($I$108*$H$108,2)</f>
        <v>0</v>
      </c>
      <c r="K108" s="148" t="s">
        <v>124</v>
      </c>
      <c r="L108" s="43"/>
      <c r="M108" s="152"/>
      <c r="N108" s="153" t="s">
        <v>40</v>
      </c>
      <c r="O108" s="24"/>
      <c r="P108" s="24"/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8" t="s">
        <v>125</v>
      </c>
      <c r="AT108" s="88" t="s">
        <v>120</v>
      </c>
      <c r="AU108" s="88" t="s">
        <v>133</v>
      </c>
      <c r="AY108" s="6" t="s">
        <v>118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8" t="s">
        <v>19</v>
      </c>
      <c r="BK108" s="156">
        <f>ROUND($I$108*$H$108,2)</f>
        <v>0</v>
      </c>
      <c r="BL108" s="88" t="s">
        <v>125</v>
      </c>
      <c r="BM108" s="88" t="s">
        <v>242</v>
      </c>
    </row>
    <row r="109" spans="2:51" s="6" customFormat="1" ht="15.75" customHeight="1">
      <c r="B109" s="157"/>
      <c r="C109" s="158"/>
      <c r="D109" s="159" t="s">
        <v>127</v>
      </c>
      <c r="E109" s="160"/>
      <c r="F109" s="160" t="s">
        <v>243</v>
      </c>
      <c r="G109" s="158"/>
      <c r="H109" s="161">
        <v>3252.5</v>
      </c>
      <c r="J109" s="158"/>
      <c r="K109" s="158"/>
      <c r="L109" s="162"/>
      <c r="M109" s="163"/>
      <c r="N109" s="158"/>
      <c r="O109" s="158"/>
      <c r="P109" s="158"/>
      <c r="Q109" s="158"/>
      <c r="R109" s="158"/>
      <c r="S109" s="158"/>
      <c r="T109" s="164"/>
      <c r="AT109" s="165" t="s">
        <v>127</v>
      </c>
      <c r="AU109" s="165" t="s">
        <v>133</v>
      </c>
      <c r="AV109" s="166" t="s">
        <v>77</v>
      </c>
      <c r="AW109" s="166" t="s">
        <v>95</v>
      </c>
      <c r="AX109" s="166" t="s">
        <v>19</v>
      </c>
      <c r="AY109" s="165" t="s">
        <v>118</v>
      </c>
    </row>
    <row r="110" spans="2:63" s="132" customFormat="1" ht="30.75" customHeight="1">
      <c r="B110" s="133"/>
      <c r="C110" s="134"/>
      <c r="D110" s="135" t="s">
        <v>68</v>
      </c>
      <c r="E110" s="144" t="s">
        <v>77</v>
      </c>
      <c r="F110" s="144" t="s">
        <v>244</v>
      </c>
      <c r="G110" s="134"/>
      <c r="H110" s="134"/>
      <c r="J110" s="145">
        <f>$BK$110</f>
        <v>0</v>
      </c>
      <c r="K110" s="134"/>
      <c r="L110" s="138"/>
      <c r="M110" s="139"/>
      <c r="N110" s="134"/>
      <c r="O110" s="134"/>
      <c r="P110" s="140">
        <f>SUM($P$111:$P$116)</f>
        <v>0</v>
      </c>
      <c r="Q110" s="134"/>
      <c r="R110" s="140">
        <f>SUM($R$111:$R$116)</f>
        <v>57.026419999999995</v>
      </c>
      <c r="S110" s="134"/>
      <c r="T110" s="141">
        <f>SUM($T$111:$T$116)</f>
        <v>0</v>
      </c>
      <c r="AR110" s="142" t="s">
        <v>19</v>
      </c>
      <c r="AT110" s="142" t="s">
        <v>68</v>
      </c>
      <c r="AU110" s="142" t="s">
        <v>19</v>
      </c>
      <c r="AY110" s="142" t="s">
        <v>118</v>
      </c>
      <c r="BK110" s="143">
        <f>SUM($BK$111:$BK$116)</f>
        <v>0</v>
      </c>
    </row>
    <row r="111" spans="2:65" s="6" customFormat="1" ht="15.75" customHeight="1">
      <c r="B111" s="23"/>
      <c r="C111" s="146" t="s">
        <v>181</v>
      </c>
      <c r="D111" s="146" t="s">
        <v>120</v>
      </c>
      <c r="E111" s="147" t="s">
        <v>245</v>
      </c>
      <c r="F111" s="148" t="s">
        <v>246</v>
      </c>
      <c r="G111" s="149" t="s">
        <v>176</v>
      </c>
      <c r="H111" s="150">
        <v>50</v>
      </c>
      <c r="I111" s="151"/>
      <c r="J111" s="150">
        <f>ROUND($I$111*$H$111,2)</f>
        <v>0</v>
      </c>
      <c r="K111" s="148" t="s">
        <v>124</v>
      </c>
      <c r="L111" s="43"/>
      <c r="M111" s="152"/>
      <c r="N111" s="153" t="s">
        <v>40</v>
      </c>
      <c r="O111" s="24"/>
      <c r="P111" s="24"/>
      <c r="Q111" s="154">
        <v>0.22657</v>
      </c>
      <c r="R111" s="154">
        <f>$Q$111*$H$111</f>
        <v>11.3285</v>
      </c>
      <c r="S111" s="154">
        <v>0</v>
      </c>
      <c r="T111" s="155">
        <f>$S$111*$H$111</f>
        <v>0</v>
      </c>
      <c r="AR111" s="88" t="s">
        <v>125</v>
      </c>
      <c r="AT111" s="88" t="s">
        <v>120</v>
      </c>
      <c r="AU111" s="88" t="s">
        <v>77</v>
      </c>
      <c r="AY111" s="6" t="s">
        <v>118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8" t="s">
        <v>19</v>
      </c>
      <c r="BK111" s="156">
        <f>ROUND($I$111*$H$111,2)</f>
        <v>0</v>
      </c>
      <c r="BL111" s="88" t="s">
        <v>125</v>
      </c>
      <c r="BM111" s="88" t="s">
        <v>247</v>
      </c>
    </row>
    <row r="112" spans="2:51" s="6" customFormat="1" ht="15.75" customHeight="1">
      <c r="B112" s="157"/>
      <c r="C112" s="158"/>
      <c r="D112" s="159" t="s">
        <v>127</v>
      </c>
      <c r="E112" s="160"/>
      <c r="F112" s="160" t="s">
        <v>248</v>
      </c>
      <c r="G112" s="158"/>
      <c r="H112" s="161">
        <v>50</v>
      </c>
      <c r="J112" s="158"/>
      <c r="K112" s="158"/>
      <c r="L112" s="162"/>
      <c r="M112" s="163"/>
      <c r="N112" s="158"/>
      <c r="O112" s="158"/>
      <c r="P112" s="158"/>
      <c r="Q112" s="158"/>
      <c r="R112" s="158"/>
      <c r="S112" s="158"/>
      <c r="T112" s="164"/>
      <c r="AT112" s="165" t="s">
        <v>127</v>
      </c>
      <c r="AU112" s="165" t="s">
        <v>77</v>
      </c>
      <c r="AV112" s="166" t="s">
        <v>77</v>
      </c>
      <c r="AW112" s="166" t="s">
        <v>95</v>
      </c>
      <c r="AX112" s="166" t="s">
        <v>19</v>
      </c>
      <c r="AY112" s="165" t="s">
        <v>118</v>
      </c>
    </row>
    <row r="113" spans="2:65" s="6" customFormat="1" ht="15.75" customHeight="1">
      <c r="B113" s="23"/>
      <c r="C113" s="146" t="s">
        <v>187</v>
      </c>
      <c r="D113" s="146" t="s">
        <v>120</v>
      </c>
      <c r="E113" s="147" t="s">
        <v>249</v>
      </c>
      <c r="F113" s="148" t="s">
        <v>250</v>
      </c>
      <c r="G113" s="149" t="s">
        <v>176</v>
      </c>
      <c r="H113" s="150">
        <v>192</v>
      </c>
      <c r="I113" s="151"/>
      <c r="J113" s="150">
        <f>ROUND($I$113*$H$113,2)</f>
        <v>0</v>
      </c>
      <c r="K113" s="148" t="s">
        <v>124</v>
      </c>
      <c r="L113" s="43"/>
      <c r="M113" s="152"/>
      <c r="N113" s="153" t="s">
        <v>40</v>
      </c>
      <c r="O113" s="24"/>
      <c r="P113" s="24"/>
      <c r="Q113" s="154">
        <v>0.23801</v>
      </c>
      <c r="R113" s="154">
        <f>$Q$113*$H$113</f>
        <v>45.697919999999996</v>
      </c>
      <c r="S113" s="154">
        <v>0</v>
      </c>
      <c r="T113" s="155">
        <f>$S$113*$H$113</f>
        <v>0</v>
      </c>
      <c r="AR113" s="88" t="s">
        <v>125</v>
      </c>
      <c r="AT113" s="88" t="s">
        <v>120</v>
      </c>
      <c r="AU113" s="88" t="s">
        <v>77</v>
      </c>
      <c r="AY113" s="6" t="s">
        <v>118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8" t="s">
        <v>19</v>
      </c>
      <c r="BK113" s="156">
        <f>ROUND($I$113*$H$113,2)</f>
        <v>0</v>
      </c>
      <c r="BL113" s="88" t="s">
        <v>125</v>
      </c>
      <c r="BM113" s="88" t="s">
        <v>251</v>
      </c>
    </row>
    <row r="114" spans="2:51" s="6" customFormat="1" ht="15.75" customHeight="1">
      <c r="B114" s="157"/>
      <c r="C114" s="158"/>
      <c r="D114" s="159" t="s">
        <v>127</v>
      </c>
      <c r="E114" s="160"/>
      <c r="F114" s="160" t="s">
        <v>252</v>
      </c>
      <c r="G114" s="158"/>
      <c r="H114" s="161">
        <v>192</v>
      </c>
      <c r="J114" s="158"/>
      <c r="K114" s="158"/>
      <c r="L114" s="162"/>
      <c r="M114" s="163"/>
      <c r="N114" s="158"/>
      <c r="O114" s="158"/>
      <c r="P114" s="158"/>
      <c r="Q114" s="158"/>
      <c r="R114" s="158"/>
      <c r="S114" s="158"/>
      <c r="T114" s="164"/>
      <c r="AT114" s="165" t="s">
        <v>127</v>
      </c>
      <c r="AU114" s="165" t="s">
        <v>77</v>
      </c>
      <c r="AV114" s="166" t="s">
        <v>77</v>
      </c>
      <c r="AW114" s="166" t="s">
        <v>95</v>
      </c>
      <c r="AX114" s="166" t="s">
        <v>19</v>
      </c>
      <c r="AY114" s="165" t="s">
        <v>118</v>
      </c>
    </row>
    <row r="115" spans="2:65" s="6" customFormat="1" ht="15.75" customHeight="1">
      <c r="B115" s="23"/>
      <c r="C115" s="146" t="s">
        <v>192</v>
      </c>
      <c r="D115" s="146" t="s">
        <v>120</v>
      </c>
      <c r="E115" s="147" t="s">
        <v>253</v>
      </c>
      <c r="F115" s="148" t="s">
        <v>254</v>
      </c>
      <c r="G115" s="149" t="s">
        <v>159</v>
      </c>
      <c r="H115" s="150">
        <v>1727.5</v>
      </c>
      <c r="I115" s="151"/>
      <c r="J115" s="150">
        <f>ROUND($I$115*$H$115,2)</f>
        <v>0</v>
      </c>
      <c r="K115" s="148" t="s">
        <v>124</v>
      </c>
      <c r="L115" s="43"/>
      <c r="M115" s="152"/>
      <c r="N115" s="153" t="s">
        <v>40</v>
      </c>
      <c r="O115" s="24"/>
      <c r="P115" s="24"/>
      <c r="Q115" s="154">
        <v>0</v>
      </c>
      <c r="R115" s="154">
        <f>$Q$115*$H$115</f>
        <v>0</v>
      </c>
      <c r="S115" s="154">
        <v>0</v>
      </c>
      <c r="T115" s="155">
        <f>$S$115*$H$115</f>
        <v>0</v>
      </c>
      <c r="AR115" s="88" t="s">
        <v>125</v>
      </c>
      <c r="AT115" s="88" t="s">
        <v>120</v>
      </c>
      <c r="AU115" s="88" t="s">
        <v>77</v>
      </c>
      <c r="AY115" s="6" t="s">
        <v>118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8" t="s">
        <v>19</v>
      </c>
      <c r="BK115" s="156">
        <f>ROUND($I$115*$H$115,2)</f>
        <v>0</v>
      </c>
      <c r="BL115" s="88" t="s">
        <v>125</v>
      </c>
      <c r="BM115" s="88" t="s">
        <v>255</v>
      </c>
    </row>
    <row r="116" spans="2:51" s="6" customFormat="1" ht="15.75" customHeight="1">
      <c r="B116" s="157"/>
      <c r="C116" s="158"/>
      <c r="D116" s="159" t="s">
        <v>127</v>
      </c>
      <c r="E116" s="160"/>
      <c r="F116" s="160" t="s">
        <v>256</v>
      </c>
      <c r="G116" s="158"/>
      <c r="H116" s="161">
        <v>1727.5</v>
      </c>
      <c r="J116" s="158"/>
      <c r="K116" s="158"/>
      <c r="L116" s="162"/>
      <c r="M116" s="163"/>
      <c r="N116" s="158"/>
      <c r="O116" s="158"/>
      <c r="P116" s="158"/>
      <c r="Q116" s="158"/>
      <c r="R116" s="158"/>
      <c r="S116" s="158"/>
      <c r="T116" s="164"/>
      <c r="AT116" s="165" t="s">
        <v>127</v>
      </c>
      <c r="AU116" s="165" t="s">
        <v>77</v>
      </c>
      <c r="AV116" s="166" t="s">
        <v>77</v>
      </c>
      <c r="AW116" s="166" t="s">
        <v>95</v>
      </c>
      <c r="AX116" s="166" t="s">
        <v>19</v>
      </c>
      <c r="AY116" s="165" t="s">
        <v>118</v>
      </c>
    </row>
    <row r="117" spans="2:63" s="132" customFormat="1" ht="30.75" customHeight="1">
      <c r="B117" s="133"/>
      <c r="C117" s="134"/>
      <c r="D117" s="135" t="s">
        <v>68</v>
      </c>
      <c r="E117" s="144" t="s">
        <v>125</v>
      </c>
      <c r="F117" s="144" t="s">
        <v>257</v>
      </c>
      <c r="G117" s="134"/>
      <c r="H117" s="134"/>
      <c r="J117" s="145">
        <f>$BK$117</f>
        <v>0</v>
      </c>
      <c r="K117" s="134"/>
      <c r="L117" s="138"/>
      <c r="M117" s="139"/>
      <c r="N117" s="134"/>
      <c r="O117" s="134"/>
      <c r="P117" s="140">
        <f>SUM($P$118:$P$127)</f>
        <v>0</v>
      </c>
      <c r="Q117" s="134"/>
      <c r="R117" s="140">
        <f>SUM($R$118:$R$127)</f>
        <v>425.66818000000006</v>
      </c>
      <c r="S117" s="134"/>
      <c r="T117" s="141">
        <f>SUM($T$118:$T$127)</f>
        <v>0</v>
      </c>
      <c r="AR117" s="142" t="s">
        <v>19</v>
      </c>
      <c r="AT117" s="142" t="s">
        <v>68</v>
      </c>
      <c r="AU117" s="142" t="s">
        <v>19</v>
      </c>
      <c r="AY117" s="142" t="s">
        <v>118</v>
      </c>
      <c r="BK117" s="143">
        <f>SUM($BK$118:$BK$127)</f>
        <v>0</v>
      </c>
    </row>
    <row r="118" spans="2:65" s="6" customFormat="1" ht="15.75" customHeight="1">
      <c r="B118" s="23"/>
      <c r="C118" s="146" t="s">
        <v>7</v>
      </c>
      <c r="D118" s="146" t="s">
        <v>120</v>
      </c>
      <c r="E118" s="147" t="s">
        <v>258</v>
      </c>
      <c r="F118" s="148" t="s">
        <v>259</v>
      </c>
      <c r="G118" s="149" t="s">
        <v>123</v>
      </c>
      <c r="H118" s="150">
        <v>37.5</v>
      </c>
      <c r="I118" s="151"/>
      <c r="J118" s="150">
        <f>ROUND($I$118*$H$118,2)</f>
        <v>0</v>
      </c>
      <c r="K118" s="148" t="s">
        <v>124</v>
      </c>
      <c r="L118" s="43"/>
      <c r="M118" s="152"/>
      <c r="N118" s="153" t="s">
        <v>40</v>
      </c>
      <c r="O118" s="24"/>
      <c r="P118" s="24"/>
      <c r="Q118" s="154">
        <v>1.89</v>
      </c>
      <c r="R118" s="154">
        <f>$Q$118*$H$118</f>
        <v>70.875</v>
      </c>
      <c r="S118" s="154">
        <v>0</v>
      </c>
      <c r="T118" s="155">
        <f>$S$118*$H$118</f>
        <v>0</v>
      </c>
      <c r="AR118" s="88" t="s">
        <v>125</v>
      </c>
      <c r="AT118" s="88" t="s">
        <v>120</v>
      </c>
      <c r="AU118" s="88" t="s">
        <v>77</v>
      </c>
      <c r="AY118" s="6" t="s">
        <v>118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8" t="s">
        <v>19</v>
      </c>
      <c r="BK118" s="156">
        <f>ROUND($I$118*$H$118,2)</f>
        <v>0</v>
      </c>
      <c r="BL118" s="88" t="s">
        <v>125</v>
      </c>
      <c r="BM118" s="88" t="s">
        <v>260</v>
      </c>
    </row>
    <row r="119" spans="2:51" s="6" customFormat="1" ht="15.75" customHeight="1">
      <c r="B119" s="157"/>
      <c r="C119" s="158"/>
      <c r="D119" s="159" t="s">
        <v>127</v>
      </c>
      <c r="E119" s="160"/>
      <c r="F119" s="160" t="s">
        <v>261</v>
      </c>
      <c r="G119" s="158"/>
      <c r="H119" s="161">
        <v>37.5</v>
      </c>
      <c r="J119" s="158"/>
      <c r="K119" s="158"/>
      <c r="L119" s="162"/>
      <c r="M119" s="163"/>
      <c r="N119" s="158"/>
      <c r="O119" s="158"/>
      <c r="P119" s="158"/>
      <c r="Q119" s="158"/>
      <c r="R119" s="158"/>
      <c r="S119" s="158"/>
      <c r="T119" s="164"/>
      <c r="AT119" s="165" t="s">
        <v>127</v>
      </c>
      <c r="AU119" s="165" t="s">
        <v>77</v>
      </c>
      <c r="AV119" s="166" t="s">
        <v>77</v>
      </c>
      <c r="AW119" s="166" t="s">
        <v>95</v>
      </c>
      <c r="AX119" s="166" t="s">
        <v>19</v>
      </c>
      <c r="AY119" s="165" t="s">
        <v>118</v>
      </c>
    </row>
    <row r="120" spans="2:65" s="6" customFormat="1" ht="15.75" customHeight="1">
      <c r="B120" s="23"/>
      <c r="C120" s="146" t="s">
        <v>262</v>
      </c>
      <c r="D120" s="146" t="s">
        <v>120</v>
      </c>
      <c r="E120" s="147" t="s">
        <v>263</v>
      </c>
      <c r="F120" s="148" t="s">
        <v>264</v>
      </c>
      <c r="G120" s="149" t="s">
        <v>123</v>
      </c>
      <c r="H120" s="150">
        <v>112.2</v>
      </c>
      <c r="I120" s="151"/>
      <c r="J120" s="150">
        <f>ROUND($I$120*$H$120,2)</f>
        <v>0</v>
      </c>
      <c r="K120" s="148" t="s">
        <v>124</v>
      </c>
      <c r="L120" s="43"/>
      <c r="M120" s="152"/>
      <c r="N120" s="153" t="s">
        <v>40</v>
      </c>
      <c r="O120" s="24"/>
      <c r="P120" s="24"/>
      <c r="Q120" s="154">
        <v>2.25</v>
      </c>
      <c r="R120" s="154">
        <f>$Q$120*$H$120</f>
        <v>252.45000000000002</v>
      </c>
      <c r="S120" s="154">
        <v>0</v>
      </c>
      <c r="T120" s="155">
        <f>$S$120*$H$120</f>
        <v>0</v>
      </c>
      <c r="AR120" s="88" t="s">
        <v>125</v>
      </c>
      <c r="AT120" s="88" t="s">
        <v>120</v>
      </c>
      <c r="AU120" s="88" t="s">
        <v>77</v>
      </c>
      <c r="AY120" s="6" t="s">
        <v>118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8" t="s">
        <v>19</v>
      </c>
      <c r="BK120" s="156">
        <f>ROUND($I$120*$H$120,2)</f>
        <v>0</v>
      </c>
      <c r="BL120" s="88" t="s">
        <v>125</v>
      </c>
      <c r="BM120" s="88" t="s">
        <v>265</v>
      </c>
    </row>
    <row r="121" spans="2:51" s="6" customFormat="1" ht="15.75" customHeight="1">
      <c r="B121" s="157"/>
      <c r="C121" s="158"/>
      <c r="D121" s="159" t="s">
        <v>127</v>
      </c>
      <c r="E121" s="160"/>
      <c r="F121" s="160" t="s">
        <v>266</v>
      </c>
      <c r="G121" s="158"/>
      <c r="H121" s="161">
        <v>112.2</v>
      </c>
      <c r="J121" s="158"/>
      <c r="K121" s="158"/>
      <c r="L121" s="162"/>
      <c r="M121" s="163"/>
      <c r="N121" s="158"/>
      <c r="O121" s="158"/>
      <c r="P121" s="158"/>
      <c r="Q121" s="158"/>
      <c r="R121" s="158"/>
      <c r="S121" s="158"/>
      <c r="T121" s="164"/>
      <c r="AT121" s="165" t="s">
        <v>127</v>
      </c>
      <c r="AU121" s="165" t="s">
        <v>77</v>
      </c>
      <c r="AV121" s="166" t="s">
        <v>77</v>
      </c>
      <c r="AW121" s="166" t="s">
        <v>95</v>
      </c>
      <c r="AX121" s="166" t="s">
        <v>19</v>
      </c>
      <c r="AY121" s="165" t="s">
        <v>118</v>
      </c>
    </row>
    <row r="122" spans="2:65" s="6" customFormat="1" ht="15.75" customHeight="1">
      <c r="B122" s="23"/>
      <c r="C122" s="146" t="s">
        <v>267</v>
      </c>
      <c r="D122" s="146" t="s">
        <v>120</v>
      </c>
      <c r="E122" s="147" t="s">
        <v>268</v>
      </c>
      <c r="F122" s="148" t="s">
        <v>269</v>
      </c>
      <c r="G122" s="149" t="s">
        <v>123</v>
      </c>
      <c r="H122" s="150">
        <v>49</v>
      </c>
      <c r="I122" s="151"/>
      <c r="J122" s="150">
        <f>ROUND($I$122*$H$122,2)</f>
        <v>0</v>
      </c>
      <c r="K122" s="148" t="s">
        <v>124</v>
      </c>
      <c r="L122" s="43"/>
      <c r="M122" s="152"/>
      <c r="N122" s="153" t="s">
        <v>40</v>
      </c>
      <c r="O122" s="24"/>
      <c r="P122" s="24"/>
      <c r="Q122" s="154">
        <v>2.0875</v>
      </c>
      <c r="R122" s="154">
        <f>$Q$122*$H$122</f>
        <v>102.2875</v>
      </c>
      <c r="S122" s="154">
        <v>0</v>
      </c>
      <c r="T122" s="155">
        <f>$S$122*$H$122</f>
        <v>0</v>
      </c>
      <c r="AR122" s="88" t="s">
        <v>125</v>
      </c>
      <c r="AT122" s="88" t="s">
        <v>120</v>
      </c>
      <c r="AU122" s="88" t="s">
        <v>77</v>
      </c>
      <c r="AY122" s="6" t="s">
        <v>118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8" t="s">
        <v>19</v>
      </c>
      <c r="BK122" s="156">
        <f>ROUND($I$122*$H$122,2)</f>
        <v>0</v>
      </c>
      <c r="BL122" s="88" t="s">
        <v>125</v>
      </c>
      <c r="BM122" s="88" t="s">
        <v>270</v>
      </c>
    </row>
    <row r="123" spans="2:51" s="6" customFormat="1" ht="15.75" customHeight="1">
      <c r="B123" s="157"/>
      <c r="C123" s="158"/>
      <c r="D123" s="159" t="s">
        <v>127</v>
      </c>
      <c r="E123" s="160"/>
      <c r="F123" s="160" t="s">
        <v>271</v>
      </c>
      <c r="G123" s="158"/>
      <c r="H123" s="161">
        <v>49</v>
      </c>
      <c r="J123" s="158"/>
      <c r="K123" s="158"/>
      <c r="L123" s="162"/>
      <c r="M123" s="163"/>
      <c r="N123" s="158"/>
      <c r="O123" s="158"/>
      <c r="P123" s="158"/>
      <c r="Q123" s="158"/>
      <c r="R123" s="158"/>
      <c r="S123" s="158"/>
      <c r="T123" s="164"/>
      <c r="AT123" s="165" t="s">
        <v>127</v>
      </c>
      <c r="AU123" s="165" t="s">
        <v>77</v>
      </c>
      <c r="AV123" s="166" t="s">
        <v>77</v>
      </c>
      <c r="AW123" s="166" t="s">
        <v>95</v>
      </c>
      <c r="AX123" s="166" t="s">
        <v>19</v>
      </c>
      <c r="AY123" s="165" t="s">
        <v>118</v>
      </c>
    </row>
    <row r="124" spans="2:65" s="6" customFormat="1" ht="15.75" customHeight="1">
      <c r="B124" s="23"/>
      <c r="C124" s="146" t="s">
        <v>13</v>
      </c>
      <c r="D124" s="146" t="s">
        <v>120</v>
      </c>
      <c r="E124" s="147" t="s">
        <v>272</v>
      </c>
      <c r="F124" s="148" t="s">
        <v>273</v>
      </c>
      <c r="G124" s="149" t="s">
        <v>159</v>
      </c>
      <c r="H124" s="150">
        <v>192</v>
      </c>
      <c r="I124" s="151"/>
      <c r="J124" s="150">
        <f>ROUND($I$124*$H$124,2)</f>
        <v>0</v>
      </c>
      <c r="K124" s="148" t="s">
        <v>124</v>
      </c>
      <c r="L124" s="43"/>
      <c r="M124" s="152"/>
      <c r="N124" s="153" t="s">
        <v>40</v>
      </c>
      <c r="O124" s="24"/>
      <c r="P124" s="24"/>
      <c r="Q124" s="154">
        <v>0.00028</v>
      </c>
      <c r="R124" s="154">
        <f>$Q$124*$H$124</f>
        <v>0.053759999999999995</v>
      </c>
      <c r="S124" s="154">
        <v>0</v>
      </c>
      <c r="T124" s="155">
        <f>$S$124*$H$124</f>
        <v>0</v>
      </c>
      <c r="AR124" s="88" t="s">
        <v>125</v>
      </c>
      <c r="AT124" s="88" t="s">
        <v>120</v>
      </c>
      <c r="AU124" s="88" t="s">
        <v>77</v>
      </c>
      <c r="AY124" s="6" t="s">
        <v>118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8" t="s">
        <v>19</v>
      </c>
      <c r="BK124" s="156">
        <f>ROUND($I$124*$H$124,2)</f>
        <v>0</v>
      </c>
      <c r="BL124" s="88" t="s">
        <v>125</v>
      </c>
      <c r="BM124" s="88" t="s">
        <v>274</v>
      </c>
    </row>
    <row r="125" spans="2:51" s="6" customFormat="1" ht="15.75" customHeight="1">
      <c r="B125" s="157"/>
      <c r="C125" s="158"/>
      <c r="D125" s="159" t="s">
        <v>127</v>
      </c>
      <c r="E125" s="160"/>
      <c r="F125" s="160" t="s">
        <v>275</v>
      </c>
      <c r="G125" s="158"/>
      <c r="H125" s="161">
        <v>192</v>
      </c>
      <c r="J125" s="158"/>
      <c r="K125" s="158"/>
      <c r="L125" s="162"/>
      <c r="M125" s="163"/>
      <c r="N125" s="158"/>
      <c r="O125" s="158"/>
      <c r="P125" s="158"/>
      <c r="Q125" s="158"/>
      <c r="R125" s="158"/>
      <c r="S125" s="158"/>
      <c r="T125" s="164"/>
      <c r="AT125" s="165" t="s">
        <v>127</v>
      </c>
      <c r="AU125" s="165" t="s">
        <v>77</v>
      </c>
      <c r="AV125" s="166" t="s">
        <v>77</v>
      </c>
      <c r="AW125" s="166" t="s">
        <v>95</v>
      </c>
      <c r="AX125" s="166" t="s">
        <v>19</v>
      </c>
      <c r="AY125" s="165" t="s">
        <v>118</v>
      </c>
    </row>
    <row r="126" spans="2:65" s="6" customFormat="1" ht="15.75" customHeight="1">
      <c r="B126" s="23"/>
      <c r="C126" s="167" t="s">
        <v>276</v>
      </c>
      <c r="D126" s="167" t="s">
        <v>166</v>
      </c>
      <c r="E126" s="168" t="s">
        <v>277</v>
      </c>
      <c r="F126" s="169" t="s">
        <v>278</v>
      </c>
      <c r="G126" s="170" t="s">
        <v>159</v>
      </c>
      <c r="H126" s="171">
        <v>192</v>
      </c>
      <c r="I126" s="172"/>
      <c r="J126" s="171">
        <f>ROUND($I$126*$H$126,2)</f>
        <v>0</v>
      </c>
      <c r="K126" s="169" t="s">
        <v>124</v>
      </c>
      <c r="L126" s="173"/>
      <c r="M126" s="174"/>
      <c r="N126" s="175" t="s">
        <v>40</v>
      </c>
      <c r="O126" s="24"/>
      <c r="P126" s="24"/>
      <c r="Q126" s="154">
        <v>1E-05</v>
      </c>
      <c r="R126" s="154">
        <f>$Q$126*$H$126</f>
        <v>0.0019200000000000003</v>
      </c>
      <c r="S126" s="154">
        <v>0</v>
      </c>
      <c r="T126" s="155">
        <f>$S$126*$H$126</f>
        <v>0</v>
      </c>
      <c r="AR126" s="88" t="s">
        <v>156</v>
      </c>
      <c r="AT126" s="88" t="s">
        <v>166</v>
      </c>
      <c r="AU126" s="88" t="s">
        <v>77</v>
      </c>
      <c r="AY126" s="6" t="s">
        <v>118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8" t="s">
        <v>19</v>
      </c>
      <c r="BK126" s="156">
        <f>ROUND($I$126*$H$126,2)</f>
        <v>0</v>
      </c>
      <c r="BL126" s="88" t="s">
        <v>125</v>
      </c>
      <c r="BM126" s="88" t="s">
        <v>279</v>
      </c>
    </row>
    <row r="127" spans="2:51" s="6" customFormat="1" ht="15.75" customHeight="1">
      <c r="B127" s="157"/>
      <c r="C127" s="158"/>
      <c r="D127" s="159" t="s">
        <v>127</v>
      </c>
      <c r="E127" s="160"/>
      <c r="F127" s="160" t="s">
        <v>252</v>
      </c>
      <c r="G127" s="158"/>
      <c r="H127" s="161">
        <v>192</v>
      </c>
      <c r="J127" s="158"/>
      <c r="K127" s="158"/>
      <c r="L127" s="162"/>
      <c r="M127" s="163"/>
      <c r="N127" s="158"/>
      <c r="O127" s="158"/>
      <c r="P127" s="158"/>
      <c r="Q127" s="158"/>
      <c r="R127" s="158"/>
      <c r="S127" s="158"/>
      <c r="T127" s="164"/>
      <c r="AT127" s="165" t="s">
        <v>127</v>
      </c>
      <c r="AU127" s="165" t="s">
        <v>77</v>
      </c>
      <c r="AV127" s="166" t="s">
        <v>77</v>
      </c>
      <c r="AW127" s="166" t="s">
        <v>95</v>
      </c>
      <c r="AX127" s="166" t="s">
        <v>19</v>
      </c>
      <c r="AY127" s="165" t="s">
        <v>118</v>
      </c>
    </row>
    <row r="128" spans="2:63" s="132" customFormat="1" ht="30.75" customHeight="1">
      <c r="B128" s="133"/>
      <c r="C128" s="134"/>
      <c r="D128" s="135" t="s">
        <v>68</v>
      </c>
      <c r="E128" s="144" t="s">
        <v>196</v>
      </c>
      <c r="F128" s="144" t="s">
        <v>197</v>
      </c>
      <c r="G128" s="134"/>
      <c r="H128" s="134"/>
      <c r="J128" s="145">
        <f>$BK$128</f>
        <v>0</v>
      </c>
      <c r="K128" s="134"/>
      <c r="L128" s="138"/>
      <c r="M128" s="139"/>
      <c r="N128" s="134"/>
      <c r="O128" s="134"/>
      <c r="P128" s="140">
        <f>$P$129</f>
        <v>0</v>
      </c>
      <c r="Q128" s="134"/>
      <c r="R128" s="140">
        <f>$R$129</f>
        <v>0</v>
      </c>
      <c r="S128" s="134"/>
      <c r="T128" s="141">
        <f>$T$129</f>
        <v>0</v>
      </c>
      <c r="AR128" s="142" t="s">
        <v>19</v>
      </c>
      <c r="AT128" s="142" t="s">
        <v>68</v>
      </c>
      <c r="AU128" s="142" t="s">
        <v>19</v>
      </c>
      <c r="AY128" s="142" t="s">
        <v>118</v>
      </c>
      <c r="BK128" s="143">
        <f>$BK$129</f>
        <v>0</v>
      </c>
    </row>
    <row r="129" spans="2:65" s="6" customFormat="1" ht="15.75" customHeight="1">
      <c r="B129" s="23"/>
      <c r="C129" s="146" t="s">
        <v>280</v>
      </c>
      <c r="D129" s="146" t="s">
        <v>120</v>
      </c>
      <c r="E129" s="147" t="s">
        <v>198</v>
      </c>
      <c r="F129" s="148" t="s">
        <v>199</v>
      </c>
      <c r="G129" s="149" t="s">
        <v>184</v>
      </c>
      <c r="H129" s="150">
        <v>482.8</v>
      </c>
      <c r="I129" s="151"/>
      <c r="J129" s="150">
        <f>ROUND($I$129*$H$129,2)</f>
        <v>0</v>
      </c>
      <c r="K129" s="148" t="s">
        <v>124</v>
      </c>
      <c r="L129" s="43"/>
      <c r="M129" s="152"/>
      <c r="N129" s="191" t="s">
        <v>40</v>
      </c>
      <c r="O129" s="192"/>
      <c r="P129" s="192"/>
      <c r="Q129" s="193">
        <v>0</v>
      </c>
      <c r="R129" s="193">
        <f>$Q$129*$H$129</f>
        <v>0</v>
      </c>
      <c r="S129" s="193">
        <v>0</v>
      </c>
      <c r="T129" s="194">
        <f>$S$129*$H$129</f>
        <v>0</v>
      </c>
      <c r="AR129" s="88" t="s">
        <v>125</v>
      </c>
      <c r="AT129" s="88" t="s">
        <v>120</v>
      </c>
      <c r="AU129" s="88" t="s">
        <v>77</v>
      </c>
      <c r="AY129" s="6" t="s">
        <v>118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8" t="s">
        <v>19</v>
      </c>
      <c r="BK129" s="156">
        <f>ROUND($I$129*$H$129,2)</f>
        <v>0</v>
      </c>
      <c r="BL129" s="88" t="s">
        <v>125</v>
      </c>
      <c r="BM129" s="88" t="s">
        <v>281</v>
      </c>
    </row>
    <row r="130" spans="2:12" s="6" customFormat="1" ht="7.5" customHeight="1">
      <c r="B130" s="38"/>
      <c r="C130" s="39"/>
      <c r="D130" s="39"/>
      <c r="E130" s="39"/>
      <c r="F130" s="39"/>
      <c r="G130" s="39"/>
      <c r="H130" s="39"/>
      <c r="I130" s="101"/>
      <c r="J130" s="39"/>
      <c r="K130" s="39"/>
      <c r="L130" s="43"/>
    </row>
    <row r="131" s="2" customFormat="1" ht="14.25" customHeight="1"/>
  </sheetData>
  <sheetProtection password="CC35" sheet="1" objects="1" scenarios="1" formatColumns="0" formatRows="0" sort="0" autoFilter="0"/>
  <autoFilter ref="C81:K81"/>
  <mergeCells count="9">
    <mergeCell ref="L2:V2"/>
    <mergeCell ref="E47:H47"/>
    <mergeCell ref="E72:H72"/>
    <mergeCell ref="E74:H74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6"/>
      <c r="C1" s="236"/>
      <c r="D1" s="237" t="s">
        <v>1</v>
      </c>
      <c r="E1" s="236"/>
      <c r="F1" s="238" t="s">
        <v>527</v>
      </c>
      <c r="G1" s="243" t="s">
        <v>528</v>
      </c>
      <c r="H1" s="243"/>
      <c r="I1" s="236"/>
      <c r="J1" s="238" t="s">
        <v>529</v>
      </c>
      <c r="K1" s="237" t="s">
        <v>87</v>
      </c>
      <c r="L1" s="238" t="s">
        <v>530</v>
      </c>
      <c r="M1" s="238"/>
      <c r="N1" s="238"/>
      <c r="O1" s="238"/>
      <c r="P1" s="238"/>
      <c r="Q1" s="238"/>
      <c r="R1" s="238"/>
      <c r="S1" s="238"/>
      <c r="T1" s="238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1"/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2" t="str">
        <f>'Rekapitulace stavby'!$K$6</f>
        <v>Protipovodňová ochrana obce Vrbno - Poldr Vrbno</v>
      </c>
      <c r="F7" s="200"/>
      <c r="G7" s="200"/>
      <c r="H7" s="200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5" t="s">
        <v>282</v>
      </c>
      <c r="F9" s="207"/>
      <c r="G9" s="207"/>
      <c r="H9" s="20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17</v>
      </c>
      <c r="E11" s="24"/>
      <c r="F11" s="17"/>
      <c r="G11" s="24"/>
      <c r="H11" s="24"/>
      <c r="I11" s="87" t="s">
        <v>18</v>
      </c>
      <c r="J11" s="17"/>
      <c r="K11" s="27"/>
    </row>
    <row r="12" spans="2:11" s="6" customFormat="1" ht="15" customHeight="1">
      <c r="B12" s="23"/>
      <c r="C12" s="24"/>
      <c r="D12" s="19" t="s">
        <v>20</v>
      </c>
      <c r="E12" s="24"/>
      <c r="F12" s="17" t="s">
        <v>21</v>
      </c>
      <c r="G12" s="24"/>
      <c r="H12" s="24"/>
      <c r="I12" s="87" t="s">
        <v>22</v>
      </c>
      <c r="J12" s="52" t="str">
        <f>'Rekapitulace stavby'!$AN$8</f>
        <v>09.05.2014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26</v>
      </c>
      <c r="E14" s="24"/>
      <c r="F14" s="24"/>
      <c r="G14" s="24"/>
      <c r="H14" s="24"/>
      <c r="I14" s="87" t="s">
        <v>27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7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7" t="s">
        <v>27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7" t="s">
        <v>27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7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03"/>
      <c r="F24" s="233"/>
      <c r="G24" s="233"/>
      <c r="H24" s="233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35</v>
      </c>
      <c r="E27" s="24"/>
      <c r="F27" s="24"/>
      <c r="G27" s="24"/>
      <c r="H27" s="24"/>
      <c r="J27" s="66">
        <f>ROUND($J$84,2)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4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95" t="s">
        <v>39</v>
      </c>
      <c r="E30" s="95" t="s">
        <v>40</v>
      </c>
      <c r="F30" s="96">
        <f>ROUND(SUM($BE$84:$BE$162),2)</f>
        <v>0</v>
      </c>
      <c r="G30" s="24"/>
      <c r="H30" s="24"/>
      <c r="I30" s="97">
        <v>0.21</v>
      </c>
      <c r="J30" s="96">
        <f>ROUND(SUM($BE$84:$BE$162)*$I$30,2)</f>
        <v>0</v>
      </c>
      <c r="K30" s="27"/>
    </row>
    <row r="31" spans="2:11" s="6" customFormat="1" ht="15" customHeight="1">
      <c r="B31" s="23"/>
      <c r="C31" s="24"/>
      <c r="D31" s="24"/>
      <c r="E31" s="95" t="s">
        <v>41</v>
      </c>
      <c r="F31" s="96">
        <f>ROUND(SUM($BF$84:$BF$162),2)</f>
        <v>0</v>
      </c>
      <c r="G31" s="24"/>
      <c r="H31" s="24"/>
      <c r="I31" s="97">
        <v>0.15</v>
      </c>
      <c r="J31" s="96">
        <f>ROUND(SUM($BF$84:$BF$162)*$I$31,2)</f>
        <v>0</v>
      </c>
      <c r="K31" s="27"/>
    </row>
    <row r="32" spans="2:11" s="6" customFormat="1" ht="15" customHeight="1" hidden="1">
      <c r="B32" s="23"/>
      <c r="C32" s="24"/>
      <c r="D32" s="24"/>
      <c r="E32" s="95" t="s">
        <v>42</v>
      </c>
      <c r="F32" s="96">
        <f>ROUND(SUM($BG$84:$BG$162),2)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95" t="s">
        <v>43</v>
      </c>
      <c r="F33" s="96">
        <f>ROUND(SUM($BH$84:$BH$162),2)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95" t="s">
        <v>44</v>
      </c>
      <c r="F34" s="96">
        <f>ROUND(SUM($BI$84:$BI$162),2)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2" t="str">
        <f>$E$7</f>
        <v>Protipovodňová ochrana obce Vrbno - Poldr Vrbno</v>
      </c>
      <c r="F45" s="207"/>
      <c r="G45" s="207"/>
      <c r="H45" s="207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5" t="str">
        <f>$E$9</f>
        <v>03 - SO 02.1  Sdružený objekt</v>
      </c>
      <c r="F47" s="207"/>
      <c r="G47" s="207"/>
      <c r="H47" s="20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20</v>
      </c>
      <c r="D49" s="24"/>
      <c r="E49" s="24"/>
      <c r="F49" s="17" t="str">
        <f>$F$12</f>
        <v>Vrbno u Kadova </v>
      </c>
      <c r="G49" s="24"/>
      <c r="H49" s="24"/>
      <c r="I49" s="87" t="s">
        <v>22</v>
      </c>
      <c r="J49" s="52" t="str">
        <f>IF($J$12="","",$J$12)</f>
        <v>09.05.2014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26</v>
      </c>
      <c r="D51" s="24"/>
      <c r="E51" s="24"/>
      <c r="F51" s="17" t="str">
        <f>$E$15</f>
        <v> </v>
      </c>
      <c r="G51" s="24"/>
      <c r="H51" s="24"/>
      <c r="I51" s="87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94</v>
      </c>
      <c r="D56" s="24"/>
      <c r="E56" s="24"/>
      <c r="F56" s="24"/>
      <c r="G56" s="24"/>
      <c r="H56" s="24"/>
      <c r="J56" s="66">
        <f>ROUND($J$84,2)</f>
        <v>0</v>
      </c>
      <c r="K56" s="27"/>
      <c r="AU56" s="6" t="s">
        <v>95</v>
      </c>
    </row>
    <row r="57" spans="2:11" s="72" customFormat="1" ht="25.5" customHeight="1">
      <c r="B57" s="108"/>
      <c r="C57" s="109"/>
      <c r="D57" s="110" t="s">
        <v>96</v>
      </c>
      <c r="E57" s="110"/>
      <c r="F57" s="110"/>
      <c r="G57" s="110"/>
      <c r="H57" s="110"/>
      <c r="I57" s="111"/>
      <c r="J57" s="112">
        <f>ROUND($J$85,2)</f>
        <v>0</v>
      </c>
      <c r="K57" s="113"/>
    </row>
    <row r="58" spans="2:11" s="114" customFormat="1" ht="21" customHeight="1">
      <c r="B58" s="115"/>
      <c r="C58" s="116"/>
      <c r="D58" s="117" t="s">
        <v>97</v>
      </c>
      <c r="E58" s="117"/>
      <c r="F58" s="117"/>
      <c r="G58" s="117"/>
      <c r="H58" s="117"/>
      <c r="I58" s="118"/>
      <c r="J58" s="119">
        <f>ROUND($J$86,2)</f>
        <v>0</v>
      </c>
      <c r="K58" s="120"/>
    </row>
    <row r="59" spans="2:11" s="114" customFormat="1" ht="21" customHeight="1">
      <c r="B59" s="115"/>
      <c r="C59" s="116"/>
      <c r="D59" s="117" t="s">
        <v>203</v>
      </c>
      <c r="E59" s="117"/>
      <c r="F59" s="117"/>
      <c r="G59" s="117"/>
      <c r="H59" s="117"/>
      <c r="I59" s="118"/>
      <c r="J59" s="119">
        <f>ROUND($J$100,2)</f>
        <v>0</v>
      </c>
      <c r="K59" s="120"/>
    </row>
    <row r="60" spans="2:11" s="114" customFormat="1" ht="21" customHeight="1">
      <c r="B60" s="115"/>
      <c r="C60" s="116"/>
      <c r="D60" s="117" t="s">
        <v>283</v>
      </c>
      <c r="E60" s="117"/>
      <c r="F60" s="117"/>
      <c r="G60" s="117"/>
      <c r="H60" s="117"/>
      <c r="I60" s="118"/>
      <c r="J60" s="119">
        <f>ROUND($J$103,2)</f>
        <v>0</v>
      </c>
      <c r="K60" s="120"/>
    </row>
    <row r="61" spans="2:11" s="114" customFormat="1" ht="21" customHeight="1">
      <c r="B61" s="115"/>
      <c r="C61" s="116"/>
      <c r="D61" s="117" t="s">
        <v>204</v>
      </c>
      <c r="E61" s="117"/>
      <c r="F61" s="117"/>
      <c r="G61" s="117"/>
      <c r="H61" s="117"/>
      <c r="I61" s="118"/>
      <c r="J61" s="119">
        <f>ROUND($J$124,2)</f>
        <v>0</v>
      </c>
      <c r="K61" s="120"/>
    </row>
    <row r="62" spans="2:11" s="114" customFormat="1" ht="21" customHeight="1">
      <c r="B62" s="115"/>
      <c r="C62" s="116"/>
      <c r="D62" s="117" t="s">
        <v>284</v>
      </c>
      <c r="E62" s="117"/>
      <c r="F62" s="117"/>
      <c r="G62" s="117"/>
      <c r="H62" s="117"/>
      <c r="I62" s="118"/>
      <c r="J62" s="119">
        <f>ROUND($J$138,2)</f>
        <v>0</v>
      </c>
      <c r="K62" s="120"/>
    </row>
    <row r="63" spans="2:11" s="114" customFormat="1" ht="21" customHeight="1">
      <c r="B63" s="115"/>
      <c r="C63" s="116"/>
      <c r="D63" s="117" t="s">
        <v>98</v>
      </c>
      <c r="E63" s="117"/>
      <c r="F63" s="117"/>
      <c r="G63" s="117"/>
      <c r="H63" s="117"/>
      <c r="I63" s="118"/>
      <c r="J63" s="119">
        <f>ROUND($J$152,2)</f>
        <v>0</v>
      </c>
      <c r="K63" s="120"/>
    </row>
    <row r="64" spans="2:11" s="114" customFormat="1" ht="21" customHeight="1">
      <c r="B64" s="115"/>
      <c r="C64" s="116"/>
      <c r="D64" s="117" t="s">
        <v>100</v>
      </c>
      <c r="E64" s="117"/>
      <c r="F64" s="117"/>
      <c r="G64" s="117"/>
      <c r="H64" s="117"/>
      <c r="I64" s="118"/>
      <c r="J64" s="119">
        <f>ROUND($J$161,2)</f>
        <v>0</v>
      </c>
      <c r="K64" s="120"/>
    </row>
    <row r="65" spans="2:11" s="6" customFormat="1" ht="22.5" customHeight="1">
      <c r="B65" s="23"/>
      <c r="C65" s="24"/>
      <c r="D65" s="24"/>
      <c r="E65" s="24"/>
      <c r="F65" s="24"/>
      <c r="G65" s="24"/>
      <c r="H65" s="24"/>
      <c r="J65" s="24"/>
      <c r="K65" s="27"/>
    </row>
    <row r="66" spans="2:11" s="6" customFormat="1" ht="7.5" customHeight="1">
      <c r="B66" s="38"/>
      <c r="C66" s="39"/>
      <c r="D66" s="39"/>
      <c r="E66" s="39"/>
      <c r="F66" s="39"/>
      <c r="G66" s="39"/>
      <c r="H66" s="39"/>
      <c r="I66" s="101"/>
      <c r="J66" s="39"/>
      <c r="K66" s="40"/>
    </row>
    <row r="70" spans="2:12" s="6" customFormat="1" ht="7.5" customHeight="1">
      <c r="B70" s="41"/>
      <c r="C70" s="42"/>
      <c r="D70" s="42"/>
      <c r="E70" s="42"/>
      <c r="F70" s="42"/>
      <c r="G70" s="42"/>
      <c r="H70" s="42"/>
      <c r="I70" s="103"/>
      <c r="J70" s="42"/>
      <c r="K70" s="42"/>
      <c r="L70" s="43"/>
    </row>
    <row r="71" spans="2:12" s="6" customFormat="1" ht="37.5" customHeight="1">
      <c r="B71" s="23"/>
      <c r="C71" s="12" t="s">
        <v>101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>
      <c r="B73" s="23"/>
      <c r="C73" s="19" t="s">
        <v>15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6.5" customHeight="1">
      <c r="B74" s="23"/>
      <c r="C74" s="24"/>
      <c r="D74" s="24"/>
      <c r="E74" s="232" t="str">
        <f>$E$7</f>
        <v>Protipovodňová ochrana obce Vrbno - Poldr Vrbno</v>
      </c>
      <c r="F74" s="207"/>
      <c r="G74" s="207"/>
      <c r="H74" s="207"/>
      <c r="J74" s="24"/>
      <c r="K74" s="24"/>
      <c r="L74" s="43"/>
    </row>
    <row r="75" spans="2:12" s="6" customFormat="1" ht="15" customHeight="1">
      <c r="B75" s="23"/>
      <c r="C75" s="19" t="s">
        <v>89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215" t="str">
        <f>$E$9</f>
        <v>03 - SO 02.1  Sdružený objekt</v>
      </c>
      <c r="F76" s="207"/>
      <c r="G76" s="207"/>
      <c r="H76" s="207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20</v>
      </c>
      <c r="D78" s="24"/>
      <c r="E78" s="24"/>
      <c r="F78" s="17" t="str">
        <f>$F$12</f>
        <v>Vrbno u Kadova </v>
      </c>
      <c r="G78" s="24"/>
      <c r="H78" s="24"/>
      <c r="I78" s="87" t="s">
        <v>22</v>
      </c>
      <c r="J78" s="52" t="str">
        <f>IF($J$12="","",$J$12)</f>
        <v>09.05.2014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26</v>
      </c>
      <c r="D80" s="24"/>
      <c r="E80" s="24"/>
      <c r="F80" s="17" t="str">
        <f>$E$15</f>
        <v> </v>
      </c>
      <c r="G80" s="24"/>
      <c r="H80" s="24"/>
      <c r="I80" s="87" t="s">
        <v>32</v>
      </c>
      <c r="J80" s="17" t="str">
        <f>$E$21</f>
        <v> </v>
      </c>
      <c r="K80" s="24"/>
      <c r="L80" s="43"/>
    </row>
    <row r="81" spans="2:12" s="6" customFormat="1" ht="15" customHeight="1">
      <c r="B81" s="23"/>
      <c r="C81" s="19" t="s">
        <v>30</v>
      </c>
      <c r="D81" s="24"/>
      <c r="E81" s="24"/>
      <c r="F81" s="17">
        <f>IF($E$18="","",$E$18)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1" customFormat="1" ht="30" customHeight="1">
      <c r="B83" s="122"/>
      <c r="C83" s="123" t="s">
        <v>102</v>
      </c>
      <c r="D83" s="124" t="s">
        <v>54</v>
      </c>
      <c r="E83" s="124" t="s">
        <v>50</v>
      </c>
      <c r="F83" s="124" t="s">
        <v>103</v>
      </c>
      <c r="G83" s="124" t="s">
        <v>104</v>
      </c>
      <c r="H83" s="124" t="s">
        <v>105</v>
      </c>
      <c r="I83" s="125" t="s">
        <v>106</v>
      </c>
      <c r="J83" s="124" t="s">
        <v>107</v>
      </c>
      <c r="K83" s="126" t="s">
        <v>108</v>
      </c>
      <c r="L83" s="127"/>
      <c r="M83" s="58" t="s">
        <v>109</v>
      </c>
      <c r="N83" s="59" t="s">
        <v>39</v>
      </c>
      <c r="O83" s="59" t="s">
        <v>110</v>
      </c>
      <c r="P83" s="59" t="s">
        <v>111</v>
      </c>
      <c r="Q83" s="59" t="s">
        <v>112</v>
      </c>
      <c r="R83" s="59" t="s">
        <v>113</v>
      </c>
      <c r="S83" s="59" t="s">
        <v>114</v>
      </c>
      <c r="T83" s="60" t="s">
        <v>115</v>
      </c>
    </row>
    <row r="84" spans="2:63" s="6" customFormat="1" ht="30" customHeight="1">
      <c r="B84" s="23"/>
      <c r="C84" s="65" t="s">
        <v>94</v>
      </c>
      <c r="D84" s="24"/>
      <c r="E84" s="24"/>
      <c r="F84" s="24"/>
      <c r="G84" s="24"/>
      <c r="H84" s="24"/>
      <c r="J84" s="128">
        <f>$BK$84</f>
        <v>0</v>
      </c>
      <c r="K84" s="24"/>
      <c r="L84" s="43"/>
      <c r="M84" s="62"/>
      <c r="N84" s="63"/>
      <c r="O84" s="63"/>
      <c r="P84" s="129">
        <f>$P$85</f>
        <v>0</v>
      </c>
      <c r="Q84" s="63"/>
      <c r="R84" s="129">
        <f>$R$85</f>
        <v>22.110152</v>
      </c>
      <c r="S84" s="63"/>
      <c r="T84" s="130">
        <f>$T$85</f>
        <v>0</v>
      </c>
      <c r="AT84" s="6" t="s">
        <v>68</v>
      </c>
      <c r="AU84" s="6" t="s">
        <v>95</v>
      </c>
      <c r="BK84" s="131">
        <f>$BK$85</f>
        <v>0</v>
      </c>
    </row>
    <row r="85" spans="2:63" s="132" customFormat="1" ht="37.5" customHeight="1">
      <c r="B85" s="133"/>
      <c r="C85" s="134"/>
      <c r="D85" s="135" t="s">
        <v>68</v>
      </c>
      <c r="E85" s="136" t="s">
        <v>116</v>
      </c>
      <c r="F85" s="136" t="s">
        <v>117</v>
      </c>
      <c r="G85" s="134"/>
      <c r="H85" s="134"/>
      <c r="J85" s="137">
        <f>$BK$85</f>
        <v>0</v>
      </c>
      <c r="K85" s="134"/>
      <c r="L85" s="138"/>
      <c r="M85" s="139"/>
      <c r="N85" s="134"/>
      <c r="O85" s="134"/>
      <c r="P85" s="140">
        <f>$P$86+$P$100+$P$103+$P$124+$P$138+$P$152+$P$161</f>
        <v>0</v>
      </c>
      <c r="Q85" s="134"/>
      <c r="R85" s="140">
        <f>$R$86+$R$100+$R$103+$R$124+$R$138+$R$152+$R$161</f>
        <v>22.110152</v>
      </c>
      <c r="S85" s="134"/>
      <c r="T85" s="141">
        <f>$T$86+$T$100+$T$103+$T$124+$T$138+$T$152+$T$161</f>
        <v>0</v>
      </c>
      <c r="AR85" s="142" t="s">
        <v>19</v>
      </c>
      <c r="AT85" s="142" t="s">
        <v>68</v>
      </c>
      <c r="AU85" s="142" t="s">
        <v>69</v>
      </c>
      <c r="AY85" s="142" t="s">
        <v>118</v>
      </c>
      <c r="BK85" s="143">
        <f>$BK$86+$BK$100+$BK$103+$BK$124+$BK$138+$BK$152+$BK$161</f>
        <v>0</v>
      </c>
    </row>
    <row r="86" spans="2:63" s="132" customFormat="1" ht="21" customHeight="1">
      <c r="B86" s="133"/>
      <c r="C86" s="134"/>
      <c r="D86" s="135" t="s">
        <v>68</v>
      </c>
      <c r="E86" s="144" t="s">
        <v>19</v>
      </c>
      <c r="F86" s="144" t="s">
        <v>119</v>
      </c>
      <c r="G86" s="134"/>
      <c r="H86" s="134"/>
      <c r="J86" s="145">
        <f>$BK$86</f>
        <v>0</v>
      </c>
      <c r="K86" s="134"/>
      <c r="L86" s="138"/>
      <c r="M86" s="139"/>
      <c r="N86" s="134"/>
      <c r="O86" s="134"/>
      <c r="P86" s="140">
        <f>SUM($P$87:$P$99)</f>
        <v>0</v>
      </c>
      <c r="Q86" s="134"/>
      <c r="R86" s="140">
        <f>SUM($R$87:$R$99)</f>
        <v>0</v>
      </c>
      <c r="S86" s="134"/>
      <c r="T86" s="141">
        <f>SUM($T$87:$T$99)</f>
        <v>0</v>
      </c>
      <c r="AR86" s="142" t="s">
        <v>19</v>
      </c>
      <c r="AT86" s="142" t="s">
        <v>68</v>
      </c>
      <c r="AU86" s="142" t="s">
        <v>19</v>
      </c>
      <c r="AY86" s="142" t="s">
        <v>118</v>
      </c>
      <c r="BK86" s="143">
        <f>SUM($BK$87:$BK$99)</f>
        <v>0</v>
      </c>
    </row>
    <row r="87" spans="2:65" s="6" customFormat="1" ht="15.75" customHeight="1">
      <c r="B87" s="23"/>
      <c r="C87" s="146" t="s">
        <v>19</v>
      </c>
      <c r="D87" s="146" t="s">
        <v>120</v>
      </c>
      <c r="E87" s="147" t="s">
        <v>285</v>
      </c>
      <c r="F87" s="148" t="s">
        <v>286</v>
      </c>
      <c r="G87" s="149" t="s">
        <v>123</v>
      </c>
      <c r="H87" s="150">
        <v>9.6</v>
      </c>
      <c r="I87" s="151"/>
      <c r="J87" s="150">
        <f>ROUND($I$87*$H$87,2)</f>
        <v>0</v>
      </c>
      <c r="K87" s="148" t="s">
        <v>124</v>
      </c>
      <c r="L87" s="43"/>
      <c r="M87" s="152"/>
      <c r="N87" s="153" t="s">
        <v>40</v>
      </c>
      <c r="O87" s="24"/>
      <c r="P87" s="24"/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8" t="s">
        <v>125</v>
      </c>
      <c r="AT87" s="88" t="s">
        <v>120</v>
      </c>
      <c r="AU87" s="88" t="s">
        <v>77</v>
      </c>
      <c r="AY87" s="6" t="s">
        <v>118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8" t="s">
        <v>19</v>
      </c>
      <c r="BK87" s="156">
        <f>ROUND($I$87*$H$87,2)</f>
        <v>0</v>
      </c>
      <c r="BL87" s="88" t="s">
        <v>125</v>
      </c>
      <c r="BM87" s="88" t="s">
        <v>287</v>
      </c>
    </row>
    <row r="88" spans="2:51" s="6" customFormat="1" ht="15.75" customHeight="1">
      <c r="B88" s="157"/>
      <c r="C88" s="158"/>
      <c r="D88" s="159" t="s">
        <v>127</v>
      </c>
      <c r="E88" s="160"/>
      <c r="F88" s="160" t="s">
        <v>288</v>
      </c>
      <c r="G88" s="158"/>
      <c r="H88" s="161">
        <v>9.6</v>
      </c>
      <c r="J88" s="158"/>
      <c r="K88" s="158"/>
      <c r="L88" s="162"/>
      <c r="M88" s="163"/>
      <c r="N88" s="158"/>
      <c r="O88" s="158"/>
      <c r="P88" s="158"/>
      <c r="Q88" s="158"/>
      <c r="R88" s="158"/>
      <c r="S88" s="158"/>
      <c r="T88" s="164"/>
      <c r="AT88" s="165" t="s">
        <v>127</v>
      </c>
      <c r="AU88" s="165" t="s">
        <v>77</v>
      </c>
      <c r="AV88" s="166" t="s">
        <v>77</v>
      </c>
      <c r="AW88" s="166" t="s">
        <v>95</v>
      </c>
      <c r="AX88" s="166" t="s">
        <v>19</v>
      </c>
      <c r="AY88" s="165" t="s">
        <v>118</v>
      </c>
    </row>
    <row r="89" spans="2:65" s="6" customFormat="1" ht="15.75" customHeight="1">
      <c r="B89" s="23"/>
      <c r="C89" s="146" t="s">
        <v>77</v>
      </c>
      <c r="D89" s="146" t="s">
        <v>120</v>
      </c>
      <c r="E89" s="147" t="s">
        <v>289</v>
      </c>
      <c r="F89" s="148" t="s">
        <v>290</v>
      </c>
      <c r="G89" s="149" t="s">
        <v>123</v>
      </c>
      <c r="H89" s="150">
        <v>10.3</v>
      </c>
      <c r="I89" s="151"/>
      <c r="J89" s="150">
        <f>ROUND($I$89*$H$89,2)</f>
        <v>0</v>
      </c>
      <c r="K89" s="148" t="s">
        <v>124</v>
      </c>
      <c r="L89" s="43"/>
      <c r="M89" s="152"/>
      <c r="N89" s="153" t="s">
        <v>40</v>
      </c>
      <c r="O89" s="24"/>
      <c r="P89" s="24"/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8" t="s">
        <v>125</v>
      </c>
      <c r="AT89" s="88" t="s">
        <v>120</v>
      </c>
      <c r="AU89" s="88" t="s">
        <v>77</v>
      </c>
      <c r="AY89" s="6" t="s">
        <v>118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8" t="s">
        <v>19</v>
      </c>
      <c r="BK89" s="156">
        <f>ROUND($I$89*$H$89,2)</f>
        <v>0</v>
      </c>
      <c r="BL89" s="88" t="s">
        <v>125</v>
      </c>
      <c r="BM89" s="88" t="s">
        <v>291</v>
      </c>
    </row>
    <row r="90" spans="2:51" s="6" customFormat="1" ht="15.75" customHeight="1">
      <c r="B90" s="157"/>
      <c r="C90" s="158"/>
      <c r="D90" s="159" t="s">
        <v>127</v>
      </c>
      <c r="E90" s="160"/>
      <c r="F90" s="160" t="s">
        <v>292</v>
      </c>
      <c r="G90" s="158"/>
      <c r="H90" s="161">
        <v>8</v>
      </c>
      <c r="J90" s="158"/>
      <c r="K90" s="158"/>
      <c r="L90" s="162"/>
      <c r="M90" s="163"/>
      <c r="N90" s="158"/>
      <c r="O90" s="158"/>
      <c r="P90" s="158"/>
      <c r="Q90" s="158"/>
      <c r="R90" s="158"/>
      <c r="S90" s="158"/>
      <c r="T90" s="164"/>
      <c r="AT90" s="165" t="s">
        <v>127</v>
      </c>
      <c r="AU90" s="165" t="s">
        <v>77</v>
      </c>
      <c r="AV90" s="166" t="s">
        <v>77</v>
      </c>
      <c r="AW90" s="166" t="s">
        <v>95</v>
      </c>
      <c r="AX90" s="166" t="s">
        <v>69</v>
      </c>
      <c r="AY90" s="165" t="s">
        <v>118</v>
      </c>
    </row>
    <row r="91" spans="2:51" s="6" customFormat="1" ht="15.75" customHeight="1">
      <c r="B91" s="157"/>
      <c r="C91" s="158"/>
      <c r="D91" s="179" t="s">
        <v>127</v>
      </c>
      <c r="E91" s="180"/>
      <c r="F91" s="160" t="s">
        <v>293</v>
      </c>
      <c r="G91" s="158"/>
      <c r="H91" s="161">
        <v>2.1</v>
      </c>
      <c r="J91" s="158"/>
      <c r="K91" s="158"/>
      <c r="L91" s="162"/>
      <c r="M91" s="163"/>
      <c r="N91" s="158"/>
      <c r="O91" s="158"/>
      <c r="P91" s="158"/>
      <c r="Q91" s="158"/>
      <c r="R91" s="158"/>
      <c r="S91" s="158"/>
      <c r="T91" s="164"/>
      <c r="AT91" s="165" t="s">
        <v>127</v>
      </c>
      <c r="AU91" s="165" t="s">
        <v>77</v>
      </c>
      <c r="AV91" s="166" t="s">
        <v>77</v>
      </c>
      <c r="AW91" s="166" t="s">
        <v>95</v>
      </c>
      <c r="AX91" s="166" t="s">
        <v>69</v>
      </c>
      <c r="AY91" s="165" t="s">
        <v>118</v>
      </c>
    </row>
    <row r="92" spans="2:51" s="6" customFormat="1" ht="15.75" customHeight="1">
      <c r="B92" s="157"/>
      <c r="C92" s="158"/>
      <c r="D92" s="179" t="s">
        <v>127</v>
      </c>
      <c r="E92" s="180"/>
      <c r="F92" s="160" t="s">
        <v>294</v>
      </c>
      <c r="G92" s="158"/>
      <c r="H92" s="161">
        <v>0.2</v>
      </c>
      <c r="J92" s="158"/>
      <c r="K92" s="158"/>
      <c r="L92" s="162"/>
      <c r="M92" s="163"/>
      <c r="N92" s="158"/>
      <c r="O92" s="158"/>
      <c r="P92" s="158"/>
      <c r="Q92" s="158"/>
      <c r="R92" s="158"/>
      <c r="S92" s="158"/>
      <c r="T92" s="164"/>
      <c r="AT92" s="165" t="s">
        <v>127</v>
      </c>
      <c r="AU92" s="165" t="s">
        <v>77</v>
      </c>
      <c r="AV92" s="166" t="s">
        <v>77</v>
      </c>
      <c r="AW92" s="166" t="s">
        <v>95</v>
      </c>
      <c r="AX92" s="166" t="s">
        <v>69</v>
      </c>
      <c r="AY92" s="165" t="s">
        <v>118</v>
      </c>
    </row>
    <row r="93" spans="2:51" s="6" customFormat="1" ht="15.75" customHeight="1">
      <c r="B93" s="181"/>
      <c r="C93" s="182"/>
      <c r="D93" s="179" t="s">
        <v>127</v>
      </c>
      <c r="E93" s="183"/>
      <c r="F93" s="184" t="s">
        <v>229</v>
      </c>
      <c r="G93" s="182"/>
      <c r="H93" s="185">
        <v>10.3</v>
      </c>
      <c r="J93" s="182"/>
      <c r="K93" s="182"/>
      <c r="L93" s="186"/>
      <c r="M93" s="187"/>
      <c r="N93" s="182"/>
      <c r="O93" s="182"/>
      <c r="P93" s="182"/>
      <c r="Q93" s="182"/>
      <c r="R93" s="182"/>
      <c r="S93" s="182"/>
      <c r="T93" s="188"/>
      <c r="AT93" s="189" t="s">
        <v>127</v>
      </c>
      <c r="AU93" s="189" t="s">
        <v>77</v>
      </c>
      <c r="AV93" s="190" t="s">
        <v>125</v>
      </c>
      <c r="AW93" s="190" t="s">
        <v>95</v>
      </c>
      <c r="AX93" s="190" t="s">
        <v>19</v>
      </c>
      <c r="AY93" s="189" t="s">
        <v>118</v>
      </c>
    </row>
    <row r="94" spans="2:65" s="6" customFormat="1" ht="15.75" customHeight="1">
      <c r="B94" s="23"/>
      <c r="C94" s="146" t="s">
        <v>133</v>
      </c>
      <c r="D94" s="146" t="s">
        <v>120</v>
      </c>
      <c r="E94" s="147" t="s">
        <v>295</v>
      </c>
      <c r="F94" s="148" t="s">
        <v>296</v>
      </c>
      <c r="G94" s="149" t="s">
        <v>123</v>
      </c>
      <c r="H94" s="150">
        <v>16.3</v>
      </c>
      <c r="I94" s="151"/>
      <c r="J94" s="150">
        <f>ROUND($I$94*$H$94,2)</f>
        <v>0</v>
      </c>
      <c r="K94" s="148" t="s">
        <v>124</v>
      </c>
      <c r="L94" s="43"/>
      <c r="M94" s="152"/>
      <c r="N94" s="153" t="s">
        <v>40</v>
      </c>
      <c r="O94" s="24"/>
      <c r="P94" s="24"/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8" t="s">
        <v>125</v>
      </c>
      <c r="AT94" s="88" t="s">
        <v>120</v>
      </c>
      <c r="AU94" s="88" t="s">
        <v>77</v>
      </c>
      <c r="AY94" s="6" t="s">
        <v>118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8" t="s">
        <v>19</v>
      </c>
      <c r="BK94" s="156">
        <f>ROUND($I$94*$H$94,2)</f>
        <v>0</v>
      </c>
      <c r="BL94" s="88" t="s">
        <v>125</v>
      </c>
      <c r="BM94" s="88" t="s">
        <v>297</v>
      </c>
    </row>
    <row r="95" spans="2:51" s="6" customFormat="1" ht="15.75" customHeight="1">
      <c r="B95" s="157"/>
      <c r="C95" s="158"/>
      <c r="D95" s="159" t="s">
        <v>127</v>
      </c>
      <c r="E95" s="160"/>
      <c r="F95" s="160" t="s">
        <v>298</v>
      </c>
      <c r="G95" s="158"/>
      <c r="H95" s="161">
        <v>16.3</v>
      </c>
      <c r="J95" s="158"/>
      <c r="K95" s="158"/>
      <c r="L95" s="162"/>
      <c r="M95" s="163"/>
      <c r="N95" s="158"/>
      <c r="O95" s="158"/>
      <c r="P95" s="158"/>
      <c r="Q95" s="158"/>
      <c r="R95" s="158"/>
      <c r="S95" s="158"/>
      <c r="T95" s="164"/>
      <c r="AT95" s="165" t="s">
        <v>127</v>
      </c>
      <c r="AU95" s="165" t="s">
        <v>77</v>
      </c>
      <c r="AV95" s="166" t="s">
        <v>77</v>
      </c>
      <c r="AW95" s="166" t="s">
        <v>95</v>
      </c>
      <c r="AX95" s="166" t="s">
        <v>19</v>
      </c>
      <c r="AY95" s="165" t="s">
        <v>118</v>
      </c>
    </row>
    <row r="96" spans="2:65" s="6" customFormat="1" ht="15.75" customHeight="1">
      <c r="B96" s="23"/>
      <c r="C96" s="146" t="s">
        <v>125</v>
      </c>
      <c r="D96" s="146" t="s">
        <v>120</v>
      </c>
      <c r="E96" s="147" t="s">
        <v>143</v>
      </c>
      <c r="F96" s="148" t="s">
        <v>144</v>
      </c>
      <c r="G96" s="149" t="s">
        <v>123</v>
      </c>
      <c r="H96" s="150">
        <v>6</v>
      </c>
      <c r="I96" s="151"/>
      <c r="J96" s="150">
        <f>ROUND($I$96*$H$96,2)</f>
        <v>0</v>
      </c>
      <c r="K96" s="148" t="s">
        <v>124</v>
      </c>
      <c r="L96" s="43"/>
      <c r="M96" s="152"/>
      <c r="N96" s="153" t="s">
        <v>40</v>
      </c>
      <c r="O96" s="24"/>
      <c r="P96" s="24"/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8" t="s">
        <v>125</v>
      </c>
      <c r="AT96" s="88" t="s">
        <v>120</v>
      </c>
      <c r="AU96" s="88" t="s">
        <v>77</v>
      </c>
      <c r="AY96" s="6" t="s">
        <v>118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8" t="s">
        <v>19</v>
      </c>
      <c r="BK96" s="156">
        <f>ROUND($I$96*$H$96,2)</f>
        <v>0</v>
      </c>
      <c r="BL96" s="88" t="s">
        <v>125</v>
      </c>
      <c r="BM96" s="88" t="s">
        <v>299</v>
      </c>
    </row>
    <row r="97" spans="2:51" s="6" customFormat="1" ht="15.75" customHeight="1">
      <c r="B97" s="157"/>
      <c r="C97" s="158"/>
      <c r="D97" s="159" t="s">
        <v>127</v>
      </c>
      <c r="E97" s="160"/>
      <c r="F97" s="160" t="s">
        <v>300</v>
      </c>
      <c r="G97" s="158"/>
      <c r="H97" s="161">
        <v>12</v>
      </c>
      <c r="J97" s="158"/>
      <c r="K97" s="158"/>
      <c r="L97" s="162"/>
      <c r="M97" s="163"/>
      <c r="N97" s="158"/>
      <c r="O97" s="158"/>
      <c r="P97" s="158"/>
      <c r="Q97" s="158"/>
      <c r="R97" s="158"/>
      <c r="S97" s="158"/>
      <c r="T97" s="164"/>
      <c r="AT97" s="165" t="s">
        <v>127</v>
      </c>
      <c r="AU97" s="165" t="s">
        <v>77</v>
      </c>
      <c r="AV97" s="166" t="s">
        <v>77</v>
      </c>
      <c r="AW97" s="166" t="s">
        <v>95</v>
      </c>
      <c r="AX97" s="166" t="s">
        <v>69</v>
      </c>
      <c r="AY97" s="165" t="s">
        <v>118</v>
      </c>
    </row>
    <row r="98" spans="2:51" s="6" customFormat="1" ht="15.75" customHeight="1">
      <c r="B98" s="157"/>
      <c r="C98" s="158"/>
      <c r="D98" s="179" t="s">
        <v>127</v>
      </c>
      <c r="E98" s="180"/>
      <c r="F98" s="160" t="s">
        <v>301</v>
      </c>
      <c r="G98" s="158"/>
      <c r="H98" s="161">
        <v>-6</v>
      </c>
      <c r="J98" s="158"/>
      <c r="K98" s="158"/>
      <c r="L98" s="162"/>
      <c r="M98" s="163"/>
      <c r="N98" s="158"/>
      <c r="O98" s="158"/>
      <c r="P98" s="158"/>
      <c r="Q98" s="158"/>
      <c r="R98" s="158"/>
      <c r="S98" s="158"/>
      <c r="T98" s="164"/>
      <c r="AT98" s="165" t="s">
        <v>127</v>
      </c>
      <c r="AU98" s="165" t="s">
        <v>77</v>
      </c>
      <c r="AV98" s="166" t="s">
        <v>77</v>
      </c>
      <c r="AW98" s="166" t="s">
        <v>95</v>
      </c>
      <c r="AX98" s="166" t="s">
        <v>69</v>
      </c>
      <c r="AY98" s="165" t="s">
        <v>118</v>
      </c>
    </row>
    <row r="99" spans="2:51" s="6" customFormat="1" ht="15.75" customHeight="1">
      <c r="B99" s="181"/>
      <c r="C99" s="182"/>
      <c r="D99" s="179" t="s">
        <v>127</v>
      </c>
      <c r="E99" s="183"/>
      <c r="F99" s="184" t="s">
        <v>229</v>
      </c>
      <c r="G99" s="182"/>
      <c r="H99" s="185">
        <v>6</v>
      </c>
      <c r="J99" s="182"/>
      <c r="K99" s="182"/>
      <c r="L99" s="186"/>
      <c r="M99" s="187"/>
      <c r="N99" s="182"/>
      <c r="O99" s="182"/>
      <c r="P99" s="182"/>
      <c r="Q99" s="182"/>
      <c r="R99" s="182"/>
      <c r="S99" s="182"/>
      <c r="T99" s="188"/>
      <c r="AT99" s="189" t="s">
        <v>127</v>
      </c>
      <c r="AU99" s="189" t="s">
        <v>77</v>
      </c>
      <c r="AV99" s="190" t="s">
        <v>125</v>
      </c>
      <c r="AW99" s="190" t="s">
        <v>95</v>
      </c>
      <c r="AX99" s="190" t="s">
        <v>19</v>
      </c>
      <c r="AY99" s="189" t="s">
        <v>118</v>
      </c>
    </row>
    <row r="100" spans="2:63" s="132" customFormat="1" ht="30.75" customHeight="1">
      <c r="B100" s="133"/>
      <c r="C100" s="134"/>
      <c r="D100" s="135" t="s">
        <v>68</v>
      </c>
      <c r="E100" s="144" t="s">
        <v>77</v>
      </c>
      <c r="F100" s="144" t="s">
        <v>244</v>
      </c>
      <c r="G100" s="134"/>
      <c r="H100" s="134"/>
      <c r="J100" s="145">
        <f>$BK$100</f>
        <v>0</v>
      </c>
      <c r="K100" s="134"/>
      <c r="L100" s="138"/>
      <c r="M100" s="139"/>
      <c r="N100" s="134"/>
      <c r="O100" s="134"/>
      <c r="P100" s="140">
        <f>SUM($P$101:$P$102)</f>
        <v>0</v>
      </c>
      <c r="Q100" s="134"/>
      <c r="R100" s="140">
        <f>SUM($R$101:$R$102)</f>
        <v>1.8734000000000002</v>
      </c>
      <c r="S100" s="134"/>
      <c r="T100" s="141">
        <f>SUM($T$101:$T$102)</f>
        <v>0</v>
      </c>
      <c r="AR100" s="142" t="s">
        <v>19</v>
      </c>
      <c r="AT100" s="142" t="s">
        <v>68</v>
      </c>
      <c r="AU100" s="142" t="s">
        <v>19</v>
      </c>
      <c r="AY100" s="142" t="s">
        <v>118</v>
      </c>
      <c r="BK100" s="143">
        <f>SUM($BK$101:$BK$102)</f>
        <v>0</v>
      </c>
    </row>
    <row r="101" spans="2:65" s="6" customFormat="1" ht="15.75" customHeight="1">
      <c r="B101" s="23"/>
      <c r="C101" s="146" t="s">
        <v>142</v>
      </c>
      <c r="D101" s="146" t="s">
        <v>120</v>
      </c>
      <c r="E101" s="147" t="s">
        <v>302</v>
      </c>
      <c r="F101" s="148" t="s">
        <v>303</v>
      </c>
      <c r="G101" s="149" t="s">
        <v>159</v>
      </c>
      <c r="H101" s="150">
        <v>34</v>
      </c>
      <c r="I101" s="151"/>
      <c r="J101" s="150">
        <f>ROUND($I$101*$H$101,2)</f>
        <v>0</v>
      </c>
      <c r="K101" s="148"/>
      <c r="L101" s="43"/>
      <c r="M101" s="152"/>
      <c r="N101" s="153" t="s">
        <v>40</v>
      </c>
      <c r="O101" s="24"/>
      <c r="P101" s="24"/>
      <c r="Q101" s="154">
        <v>0.0551</v>
      </c>
      <c r="R101" s="154">
        <f>$Q$101*$H$101</f>
        <v>1.8734000000000002</v>
      </c>
      <c r="S101" s="154">
        <v>0</v>
      </c>
      <c r="T101" s="155">
        <f>$S$101*$H$101</f>
        <v>0</v>
      </c>
      <c r="AR101" s="88" t="s">
        <v>125</v>
      </c>
      <c r="AT101" s="88" t="s">
        <v>120</v>
      </c>
      <c r="AU101" s="88" t="s">
        <v>77</v>
      </c>
      <c r="AY101" s="6" t="s">
        <v>118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8" t="s">
        <v>19</v>
      </c>
      <c r="BK101" s="156">
        <f>ROUND($I$101*$H$101,2)</f>
        <v>0</v>
      </c>
      <c r="BL101" s="88" t="s">
        <v>125</v>
      </c>
      <c r="BM101" s="88" t="s">
        <v>304</v>
      </c>
    </row>
    <row r="102" spans="2:51" s="6" customFormat="1" ht="15.75" customHeight="1">
      <c r="B102" s="157"/>
      <c r="C102" s="158"/>
      <c r="D102" s="159" t="s">
        <v>127</v>
      </c>
      <c r="E102" s="160"/>
      <c r="F102" s="160" t="s">
        <v>305</v>
      </c>
      <c r="G102" s="158"/>
      <c r="H102" s="161">
        <v>34</v>
      </c>
      <c r="J102" s="158"/>
      <c r="K102" s="158"/>
      <c r="L102" s="162"/>
      <c r="M102" s="163"/>
      <c r="N102" s="158"/>
      <c r="O102" s="158"/>
      <c r="P102" s="158"/>
      <c r="Q102" s="158"/>
      <c r="R102" s="158"/>
      <c r="S102" s="158"/>
      <c r="T102" s="164"/>
      <c r="AT102" s="165" t="s">
        <v>127</v>
      </c>
      <c r="AU102" s="165" t="s">
        <v>77</v>
      </c>
      <c r="AV102" s="166" t="s">
        <v>77</v>
      </c>
      <c r="AW102" s="166" t="s">
        <v>95</v>
      </c>
      <c r="AX102" s="166" t="s">
        <v>19</v>
      </c>
      <c r="AY102" s="165" t="s">
        <v>118</v>
      </c>
    </row>
    <row r="103" spans="2:63" s="132" customFormat="1" ht="30.75" customHeight="1">
      <c r="B103" s="133"/>
      <c r="C103" s="134"/>
      <c r="D103" s="135" t="s">
        <v>68</v>
      </c>
      <c r="E103" s="144" t="s">
        <v>133</v>
      </c>
      <c r="F103" s="144" t="s">
        <v>306</v>
      </c>
      <c r="G103" s="134"/>
      <c r="H103" s="134"/>
      <c r="J103" s="145">
        <f>$BK$103</f>
        <v>0</v>
      </c>
      <c r="K103" s="134"/>
      <c r="L103" s="138"/>
      <c r="M103" s="139"/>
      <c r="N103" s="134"/>
      <c r="O103" s="134"/>
      <c r="P103" s="140">
        <f>SUM($P$104:$P$123)</f>
        <v>0</v>
      </c>
      <c r="Q103" s="134"/>
      <c r="R103" s="140">
        <f>SUM($R$104:$R$123)</f>
        <v>8.115764</v>
      </c>
      <c r="S103" s="134"/>
      <c r="T103" s="141">
        <f>SUM($T$104:$T$123)</f>
        <v>0</v>
      </c>
      <c r="AR103" s="142" t="s">
        <v>19</v>
      </c>
      <c r="AT103" s="142" t="s">
        <v>68</v>
      </c>
      <c r="AU103" s="142" t="s">
        <v>19</v>
      </c>
      <c r="AY103" s="142" t="s">
        <v>118</v>
      </c>
      <c r="BK103" s="143">
        <f>SUM($BK$104:$BK$123)</f>
        <v>0</v>
      </c>
    </row>
    <row r="104" spans="2:65" s="6" customFormat="1" ht="15.75" customHeight="1">
      <c r="B104" s="23"/>
      <c r="C104" s="146" t="s">
        <v>147</v>
      </c>
      <c r="D104" s="146" t="s">
        <v>120</v>
      </c>
      <c r="E104" s="147" t="s">
        <v>307</v>
      </c>
      <c r="F104" s="148" t="s">
        <v>308</v>
      </c>
      <c r="G104" s="149" t="s">
        <v>123</v>
      </c>
      <c r="H104" s="150">
        <v>2.1</v>
      </c>
      <c r="I104" s="151"/>
      <c r="J104" s="150">
        <f>ROUND($I$104*$H$104,2)</f>
        <v>0</v>
      </c>
      <c r="K104" s="148" t="s">
        <v>124</v>
      </c>
      <c r="L104" s="43"/>
      <c r="M104" s="152"/>
      <c r="N104" s="153" t="s">
        <v>40</v>
      </c>
      <c r="O104" s="24"/>
      <c r="P104" s="24"/>
      <c r="Q104" s="154">
        <v>2.8968</v>
      </c>
      <c r="R104" s="154">
        <f>$Q$104*$H$104</f>
        <v>6.08328</v>
      </c>
      <c r="S104" s="154">
        <v>0</v>
      </c>
      <c r="T104" s="155">
        <f>$S$104*$H$104</f>
        <v>0</v>
      </c>
      <c r="AR104" s="88" t="s">
        <v>125</v>
      </c>
      <c r="AT104" s="88" t="s">
        <v>120</v>
      </c>
      <c r="AU104" s="88" t="s">
        <v>77</v>
      </c>
      <c r="AY104" s="6" t="s">
        <v>118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8" t="s">
        <v>19</v>
      </c>
      <c r="BK104" s="156">
        <f>ROUND($I$104*$H$104,2)</f>
        <v>0</v>
      </c>
      <c r="BL104" s="88" t="s">
        <v>125</v>
      </c>
      <c r="BM104" s="88" t="s">
        <v>309</v>
      </c>
    </row>
    <row r="105" spans="2:51" s="6" customFormat="1" ht="15.75" customHeight="1">
      <c r="B105" s="157"/>
      <c r="C105" s="158"/>
      <c r="D105" s="159" t="s">
        <v>127</v>
      </c>
      <c r="E105" s="160"/>
      <c r="F105" s="160" t="s">
        <v>310</v>
      </c>
      <c r="G105" s="158"/>
      <c r="H105" s="161">
        <v>2.1</v>
      </c>
      <c r="J105" s="158"/>
      <c r="K105" s="158"/>
      <c r="L105" s="162"/>
      <c r="M105" s="163"/>
      <c r="N105" s="158"/>
      <c r="O105" s="158"/>
      <c r="P105" s="158"/>
      <c r="Q105" s="158"/>
      <c r="R105" s="158"/>
      <c r="S105" s="158"/>
      <c r="T105" s="164"/>
      <c r="AT105" s="165" t="s">
        <v>127</v>
      </c>
      <c r="AU105" s="165" t="s">
        <v>77</v>
      </c>
      <c r="AV105" s="166" t="s">
        <v>77</v>
      </c>
      <c r="AW105" s="166" t="s">
        <v>95</v>
      </c>
      <c r="AX105" s="166" t="s">
        <v>19</v>
      </c>
      <c r="AY105" s="165" t="s">
        <v>118</v>
      </c>
    </row>
    <row r="106" spans="2:65" s="6" customFormat="1" ht="15.75" customHeight="1">
      <c r="B106" s="23"/>
      <c r="C106" s="146" t="s">
        <v>152</v>
      </c>
      <c r="D106" s="146" t="s">
        <v>120</v>
      </c>
      <c r="E106" s="147" t="s">
        <v>311</v>
      </c>
      <c r="F106" s="148" t="s">
        <v>312</v>
      </c>
      <c r="G106" s="149" t="s">
        <v>159</v>
      </c>
      <c r="H106" s="150">
        <v>9.9</v>
      </c>
      <c r="I106" s="151"/>
      <c r="J106" s="150">
        <f>ROUND($I$106*$H$106,2)</f>
        <v>0</v>
      </c>
      <c r="K106" s="148" t="s">
        <v>124</v>
      </c>
      <c r="L106" s="43"/>
      <c r="M106" s="152"/>
      <c r="N106" s="153" t="s">
        <v>40</v>
      </c>
      <c r="O106" s="24"/>
      <c r="P106" s="24"/>
      <c r="Q106" s="154">
        <v>0.0835</v>
      </c>
      <c r="R106" s="154">
        <f>$Q$106*$H$106</f>
        <v>0.8266500000000001</v>
      </c>
      <c r="S106" s="154">
        <v>0</v>
      </c>
      <c r="T106" s="155">
        <f>$S$106*$H$106</f>
        <v>0</v>
      </c>
      <c r="AR106" s="88" t="s">
        <v>125</v>
      </c>
      <c r="AT106" s="88" t="s">
        <v>120</v>
      </c>
      <c r="AU106" s="88" t="s">
        <v>77</v>
      </c>
      <c r="AY106" s="6" t="s">
        <v>118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8" t="s">
        <v>19</v>
      </c>
      <c r="BK106" s="156">
        <f>ROUND($I$106*$H$106,2)</f>
        <v>0</v>
      </c>
      <c r="BL106" s="88" t="s">
        <v>125</v>
      </c>
      <c r="BM106" s="88" t="s">
        <v>313</v>
      </c>
    </row>
    <row r="107" spans="2:51" s="6" customFormat="1" ht="15.75" customHeight="1">
      <c r="B107" s="157"/>
      <c r="C107" s="158"/>
      <c r="D107" s="159" t="s">
        <v>127</v>
      </c>
      <c r="E107" s="160"/>
      <c r="F107" s="160" t="s">
        <v>314</v>
      </c>
      <c r="G107" s="158"/>
      <c r="H107" s="161">
        <v>9.9</v>
      </c>
      <c r="J107" s="158"/>
      <c r="K107" s="158"/>
      <c r="L107" s="162"/>
      <c r="M107" s="163"/>
      <c r="N107" s="158"/>
      <c r="O107" s="158"/>
      <c r="P107" s="158"/>
      <c r="Q107" s="158"/>
      <c r="R107" s="158"/>
      <c r="S107" s="158"/>
      <c r="T107" s="164"/>
      <c r="AT107" s="165" t="s">
        <v>127</v>
      </c>
      <c r="AU107" s="165" t="s">
        <v>77</v>
      </c>
      <c r="AV107" s="166" t="s">
        <v>77</v>
      </c>
      <c r="AW107" s="166" t="s">
        <v>95</v>
      </c>
      <c r="AX107" s="166" t="s">
        <v>19</v>
      </c>
      <c r="AY107" s="165" t="s">
        <v>118</v>
      </c>
    </row>
    <row r="108" spans="2:65" s="6" customFormat="1" ht="15.75" customHeight="1">
      <c r="B108" s="23"/>
      <c r="C108" s="146" t="s">
        <v>156</v>
      </c>
      <c r="D108" s="146" t="s">
        <v>120</v>
      </c>
      <c r="E108" s="147" t="s">
        <v>315</v>
      </c>
      <c r="F108" s="148" t="s">
        <v>316</v>
      </c>
      <c r="G108" s="149" t="s">
        <v>123</v>
      </c>
      <c r="H108" s="150">
        <v>8.8</v>
      </c>
      <c r="I108" s="151"/>
      <c r="J108" s="150">
        <f>ROUND($I$108*$H$108,2)</f>
        <v>0</v>
      </c>
      <c r="K108" s="148" t="s">
        <v>124</v>
      </c>
      <c r="L108" s="43"/>
      <c r="M108" s="152"/>
      <c r="N108" s="153" t="s">
        <v>40</v>
      </c>
      <c r="O108" s="24"/>
      <c r="P108" s="24"/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8" t="s">
        <v>125</v>
      </c>
      <c r="AT108" s="88" t="s">
        <v>120</v>
      </c>
      <c r="AU108" s="88" t="s">
        <v>77</v>
      </c>
      <c r="AY108" s="6" t="s">
        <v>118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8" t="s">
        <v>19</v>
      </c>
      <c r="BK108" s="156">
        <f>ROUND($I$108*$H$108,2)</f>
        <v>0</v>
      </c>
      <c r="BL108" s="88" t="s">
        <v>125</v>
      </c>
      <c r="BM108" s="88" t="s">
        <v>317</v>
      </c>
    </row>
    <row r="109" spans="2:51" s="6" customFormat="1" ht="15.75" customHeight="1">
      <c r="B109" s="157"/>
      <c r="C109" s="158"/>
      <c r="D109" s="159" t="s">
        <v>127</v>
      </c>
      <c r="E109" s="160"/>
      <c r="F109" s="160" t="s">
        <v>318</v>
      </c>
      <c r="G109" s="158"/>
      <c r="H109" s="161">
        <v>6.3</v>
      </c>
      <c r="J109" s="158"/>
      <c r="K109" s="158"/>
      <c r="L109" s="162"/>
      <c r="M109" s="163"/>
      <c r="N109" s="158"/>
      <c r="O109" s="158"/>
      <c r="P109" s="158"/>
      <c r="Q109" s="158"/>
      <c r="R109" s="158"/>
      <c r="S109" s="158"/>
      <c r="T109" s="164"/>
      <c r="AT109" s="165" t="s">
        <v>127</v>
      </c>
      <c r="AU109" s="165" t="s">
        <v>77</v>
      </c>
      <c r="AV109" s="166" t="s">
        <v>77</v>
      </c>
      <c r="AW109" s="166" t="s">
        <v>95</v>
      </c>
      <c r="AX109" s="166" t="s">
        <v>69</v>
      </c>
      <c r="AY109" s="165" t="s">
        <v>118</v>
      </c>
    </row>
    <row r="110" spans="2:51" s="6" customFormat="1" ht="15.75" customHeight="1">
      <c r="B110" s="157"/>
      <c r="C110" s="158"/>
      <c r="D110" s="179" t="s">
        <v>127</v>
      </c>
      <c r="E110" s="180"/>
      <c r="F110" s="160" t="s">
        <v>319</v>
      </c>
      <c r="G110" s="158"/>
      <c r="H110" s="161">
        <v>2.1</v>
      </c>
      <c r="J110" s="158"/>
      <c r="K110" s="158"/>
      <c r="L110" s="162"/>
      <c r="M110" s="163"/>
      <c r="N110" s="158"/>
      <c r="O110" s="158"/>
      <c r="P110" s="158"/>
      <c r="Q110" s="158"/>
      <c r="R110" s="158"/>
      <c r="S110" s="158"/>
      <c r="T110" s="164"/>
      <c r="AT110" s="165" t="s">
        <v>127</v>
      </c>
      <c r="AU110" s="165" t="s">
        <v>77</v>
      </c>
      <c r="AV110" s="166" t="s">
        <v>77</v>
      </c>
      <c r="AW110" s="166" t="s">
        <v>95</v>
      </c>
      <c r="AX110" s="166" t="s">
        <v>69</v>
      </c>
      <c r="AY110" s="165" t="s">
        <v>118</v>
      </c>
    </row>
    <row r="111" spans="2:51" s="6" customFormat="1" ht="15.75" customHeight="1">
      <c r="B111" s="157"/>
      <c r="C111" s="158"/>
      <c r="D111" s="179" t="s">
        <v>127</v>
      </c>
      <c r="E111" s="180"/>
      <c r="F111" s="160" t="s">
        <v>320</v>
      </c>
      <c r="G111" s="158"/>
      <c r="H111" s="161">
        <v>0.2</v>
      </c>
      <c r="J111" s="158"/>
      <c r="K111" s="158"/>
      <c r="L111" s="162"/>
      <c r="M111" s="163"/>
      <c r="N111" s="158"/>
      <c r="O111" s="158"/>
      <c r="P111" s="158"/>
      <c r="Q111" s="158"/>
      <c r="R111" s="158"/>
      <c r="S111" s="158"/>
      <c r="T111" s="164"/>
      <c r="AT111" s="165" t="s">
        <v>127</v>
      </c>
      <c r="AU111" s="165" t="s">
        <v>77</v>
      </c>
      <c r="AV111" s="166" t="s">
        <v>77</v>
      </c>
      <c r="AW111" s="166" t="s">
        <v>95</v>
      </c>
      <c r="AX111" s="166" t="s">
        <v>69</v>
      </c>
      <c r="AY111" s="165" t="s">
        <v>118</v>
      </c>
    </row>
    <row r="112" spans="2:51" s="6" customFormat="1" ht="15.75" customHeight="1">
      <c r="B112" s="157"/>
      <c r="C112" s="158"/>
      <c r="D112" s="179" t="s">
        <v>127</v>
      </c>
      <c r="E112" s="180"/>
      <c r="F112" s="160" t="s">
        <v>321</v>
      </c>
      <c r="G112" s="158"/>
      <c r="H112" s="161">
        <v>0.2</v>
      </c>
      <c r="J112" s="158"/>
      <c r="K112" s="158"/>
      <c r="L112" s="162"/>
      <c r="M112" s="163"/>
      <c r="N112" s="158"/>
      <c r="O112" s="158"/>
      <c r="P112" s="158"/>
      <c r="Q112" s="158"/>
      <c r="R112" s="158"/>
      <c r="S112" s="158"/>
      <c r="T112" s="164"/>
      <c r="AT112" s="165" t="s">
        <v>127</v>
      </c>
      <c r="AU112" s="165" t="s">
        <v>77</v>
      </c>
      <c r="AV112" s="166" t="s">
        <v>77</v>
      </c>
      <c r="AW112" s="166" t="s">
        <v>95</v>
      </c>
      <c r="AX112" s="166" t="s">
        <v>69</v>
      </c>
      <c r="AY112" s="165" t="s">
        <v>118</v>
      </c>
    </row>
    <row r="113" spans="2:51" s="6" customFormat="1" ht="15.75" customHeight="1">
      <c r="B113" s="181"/>
      <c r="C113" s="182"/>
      <c r="D113" s="179" t="s">
        <v>127</v>
      </c>
      <c r="E113" s="183"/>
      <c r="F113" s="184" t="s">
        <v>229</v>
      </c>
      <c r="G113" s="182"/>
      <c r="H113" s="185">
        <v>8.8</v>
      </c>
      <c r="J113" s="182"/>
      <c r="K113" s="182"/>
      <c r="L113" s="186"/>
      <c r="M113" s="187"/>
      <c r="N113" s="182"/>
      <c r="O113" s="182"/>
      <c r="P113" s="182"/>
      <c r="Q113" s="182"/>
      <c r="R113" s="182"/>
      <c r="S113" s="182"/>
      <c r="T113" s="188"/>
      <c r="AT113" s="189" t="s">
        <v>127</v>
      </c>
      <c r="AU113" s="189" t="s">
        <v>77</v>
      </c>
      <c r="AV113" s="190" t="s">
        <v>125</v>
      </c>
      <c r="AW113" s="190" t="s">
        <v>95</v>
      </c>
      <c r="AX113" s="190" t="s">
        <v>19</v>
      </c>
      <c r="AY113" s="189" t="s">
        <v>118</v>
      </c>
    </row>
    <row r="114" spans="2:65" s="6" customFormat="1" ht="15.75" customHeight="1">
      <c r="B114" s="23"/>
      <c r="C114" s="146" t="s">
        <v>162</v>
      </c>
      <c r="D114" s="146" t="s">
        <v>120</v>
      </c>
      <c r="E114" s="147" t="s">
        <v>322</v>
      </c>
      <c r="F114" s="148" t="s">
        <v>323</v>
      </c>
      <c r="G114" s="149" t="s">
        <v>159</v>
      </c>
      <c r="H114" s="150">
        <v>42.9</v>
      </c>
      <c r="I114" s="151"/>
      <c r="J114" s="150">
        <f>ROUND($I$114*$H$114,2)</f>
        <v>0</v>
      </c>
      <c r="K114" s="148" t="s">
        <v>124</v>
      </c>
      <c r="L114" s="43"/>
      <c r="M114" s="152"/>
      <c r="N114" s="153" t="s">
        <v>40</v>
      </c>
      <c r="O114" s="24"/>
      <c r="P114" s="24"/>
      <c r="Q114" s="154">
        <v>0.00765</v>
      </c>
      <c r="R114" s="154">
        <f>$Q$114*$H$114</f>
        <v>0.32818499999999995</v>
      </c>
      <c r="S114" s="154">
        <v>0</v>
      </c>
      <c r="T114" s="155">
        <f>$S$114*$H$114</f>
        <v>0</v>
      </c>
      <c r="AR114" s="88" t="s">
        <v>125</v>
      </c>
      <c r="AT114" s="88" t="s">
        <v>120</v>
      </c>
      <c r="AU114" s="88" t="s">
        <v>77</v>
      </c>
      <c r="AY114" s="6" t="s">
        <v>118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8" t="s">
        <v>19</v>
      </c>
      <c r="BK114" s="156">
        <f>ROUND($I$114*$H$114,2)</f>
        <v>0</v>
      </c>
      <c r="BL114" s="88" t="s">
        <v>125</v>
      </c>
      <c r="BM114" s="88" t="s">
        <v>324</v>
      </c>
    </row>
    <row r="115" spans="2:51" s="6" customFormat="1" ht="15.75" customHeight="1">
      <c r="B115" s="157"/>
      <c r="C115" s="158"/>
      <c r="D115" s="159" t="s">
        <v>127</v>
      </c>
      <c r="E115" s="160"/>
      <c r="F115" s="160" t="s">
        <v>325</v>
      </c>
      <c r="G115" s="158"/>
      <c r="H115" s="161">
        <v>42.9</v>
      </c>
      <c r="J115" s="158"/>
      <c r="K115" s="158"/>
      <c r="L115" s="162"/>
      <c r="M115" s="163"/>
      <c r="N115" s="158"/>
      <c r="O115" s="158"/>
      <c r="P115" s="158"/>
      <c r="Q115" s="158"/>
      <c r="R115" s="158"/>
      <c r="S115" s="158"/>
      <c r="T115" s="164"/>
      <c r="AT115" s="165" t="s">
        <v>127</v>
      </c>
      <c r="AU115" s="165" t="s">
        <v>77</v>
      </c>
      <c r="AV115" s="166" t="s">
        <v>77</v>
      </c>
      <c r="AW115" s="166" t="s">
        <v>95</v>
      </c>
      <c r="AX115" s="166" t="s">
        <v>19</v>
      </c>
      <c r="AY115" s="165" t="s">
        <v>118</v>
      </c>
    </row>
    <row r="116" spans="2:65" s="6" customFormat="1" ht="15.75" customHeight="1">
      <c r="B116" s="23"/>
      <c r="C116" s="146" t="s">
        <v>24</v>
      </c>
      <c r="D116" s="146" t="s">
        <v>120</v>
      </c>
      <c r="E116" s="147" t="s">
        <v>326</v>
      </c>
      <c r="F116" s="148" t="s">
        <v>327</v>
      </c>
      <c r="G116" s="149" t="s">
        <v>159</v>
      </c>
      <c r="H116" s="150">
        <v>42.9</v>
      </c>
      <c r="I116" s="151"/>
      <c r="J116" s="150">
        <f>ROUND($I$116*$H$116,2)</f>
        <v>0</v>
      </c>
      <c r="K116" s="148" t="s">
        <v>124</v>
      </c>
      <c r="L116" s="43"/>
      <c r="M116" s="152"/>
      <c r="N116" s="153" t="s">
        <v>40</v>
      </c>
      <c r="O116" s="24"/>
      <c r="P116" s="24"/>
      <c r="Q116" s="154">
        <v>0.00086</v>
      </c>
      <c r="R116" s="154">
        <f>$Q$116*$H$116</f>
        <v>0.036893999999999996</v>
      </c>
      <c r="S116" s="154">
        <v>0</v>
      </c>
      <c r="T116" s="155">
        <f>$S$116*$H$116</f>
        <v>0</v>
      </c>
      <c r="AR116" s="88" t="s">
        <v>125</v>
      </c>
      <c r="AT116" s="88" t="s">
        <v>120</v>
      </c>
      <c r="AU116" s="88" t="s">
        <v>77</v>
      </c>
      <c r="AY116" s="6" t="s">
        <v>118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8" t="s">
        <v>19</v>
      </c>
      <c r="BK116" s="156">
        <f>ROUND($I$116*$H$116,2)</f>
        <v>0</v>
      </c>
      <c r="BL116" s="88" t="s">
        <v>125</v>
      </c>
      <c r="BM116" s="88" t="s">
        <v>328</v>
      </c>
    </row>
    <row r="117" spans="2:51" s="6" customFormat="1" ht="15.75" customHeight="1">
      <c r="B117" s="157"/>
      <c r="C117" s="158"/>
      <c r="D117" s="159" t="s">
        <v>127</v>
      </c>
      <c r="E117" s="160"/>
      <c r="F117" s="160" t="s">
        <v>329</v>
      </c>
      <c r="G117" s="158"/>
      <c r="H117" s="161">
        <v>42.9</v>
      </c>
      <c r="J117" s="158"/>
      <c r="K117" s="158"/>
      <c r="L117" s="162"/>
      <c r="M117" s="163"/>
      <c r="N117" s="158"/>
      <c r="O117" s="158"/>
      <c r="P117" s="158"/>
      <c r="Q117" s="158"/>
      <c r="R117" s="158"/>
      <c r="S117" s="158"/>
      <c r="T117" s="164"/>
      <c r="AT117" s="165" t="s">
        <v>127</v>
      </c>
      <c r="AU117" s="165" t="s">
        <v>77</v>
      </c>
      <c r="AV117" s="166" t="s">
        <v>77</v>
      </c>
      <c r="AW117" s="166" t="s">
        <v>95</v>
      </c>
      <c r="AX117" s="166" t="s">
        <v>19</v>
      </c>
      <c r="AY117" s="165" t="s">
        <v>118</v>
      </c>
    </row>
    <row r="118" spans="2:65" s="6" customFormat="1" ht="15.75" customHeight="1">
      <c r="B118" s="23"/>
      <c r="C118" s="146" t="s">
        <v>173</v>
      </c>
      <c r="D118" s="146" t="s">
        <v>120</v>
      </c>
      <c r="E118" s="147" t="s">
        <v>330</v>
      </c>
      <c r="F118" s="148" t="s">
        <v>331</v>
      </c>
      <c r="G118" s="149" t="s">
        <v>184</v>
      </c>
      <c r="H118" s="150">
        <v>0.3</v>
      </c>
      <c r="I118" s="151"/>
      <c r="J118" s="150">
        <f>ROUND($I$118*$H$118,2)</f>
        <v>0</v>
      </c>
      <c r="K118" s="148" t="s">
        <v>124</v>
      </c>
      <c r="L118" s="43"/>
      <c r="M118" s="152"/>
      <c r="N118" s="153" t="s">
        <v>40</v>
      </c>
      <c r="O118" s="24"/>
      <c r="P118" s="24"/>
      <c r="Q118" s="154">
        <v>1.0858</v>
      </c>
      <c r="R118" s="154">
        <f>$Q$118*$H$118</f>
        <v>0.32574000000000003</v>
      </c>
      <c r="S118" s="154">
        <v>0</v>
      </c>
      <c r="T118" s="155">
        <f>$S$118*$H$118</f>
        <v>0</v>
      </c>
      <c r="AR118" s="88" t="s">
        <v>125</v>
      </c>
      <c r="AT118" s="88" t="s">
        <v>120</v>
      </c>
      <c r="AU118" s="88" t="s">
        <v>77</v>
      </c>
      <c r="AY118" s="6" t="s">
        <v>118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8" t="s">
        <v>19</v>
      </c>
      <c r="BK118" s="156">
        <f>ROUND($I$118*$H$118,2)</f>
        <v>0</v>
      </c>
      <c r="BL118" s="88" t="s">
        <v>125</v>
      </c>
      <c r="BM118" s="88" t="s">
        <v>332</v>
      </c>
    </row>
    <row r="119" spans="2:51" s="6" customFormat="1" ht="15.75" customHeight="1">
      <c r="B119" s="157"/>
      <c r="C119" s="158"/>
      <c r="D119" s="159" t="s">
        <v>127</v>
      </c>
      <c r="E119" s="160"/>
      <c r="F119" s="160" t="s">
        <v>333</v>
      </c>
      <c r="G119" s="158"/>
      <c r="H119" s="161">
        <v>0.3</v>
      </c>
      <c r="J119" s="158"/>
      <c r="K119" s="158"/>
      <c r="L119" s="162"/>
      <c r="M119" s="163"/>
      <c r="N119" s="158"/>
      <c r="O119" s="158"/>
      <c r="P119" s="158"/>
      <c r="Q119" s="158"/>
      <c r="R119" s="158"/>
      <c r="S119" s="158"/>
      <c r="T119" s="164"/>
      <c r="AT119" s="165" t="s">
        <v>127</v>
      </c>
      <c r="AU119" s="165" t="s">
        <v>77</v>
      </c>
      <c r="AV119" s="166" t="s">
        <v>77</v>
      </c>
      <c r="AW119" s="166" t="s">
        <v>95</v>
      </c>
      <c r="AX119" s="166" t="s">
        <v>19</v>
      </c>
      <c r="AY119" s="165" t="s">
        <v>118</v>
      </c>
    </row>
    <row r="120" spans="2:65" s="6" customFormat="1" ht="15.75" customHeight="1">
      <c r="B120" s="23"/>
      <c r="C120" s="146" t="s">
        <v>181</v>
      </c>
      <c r="D120" s="146" t="s">
        <v>120</v>
      </c>
      <c r="E120" s="147" t="s">
        <v>334</v>
      </c>
      <c r="F120" s="148" t="s">
        <v>335</v>
      </c>
      <c r="G120" s="149" t="s">
        <v>184</v>
      </c>
      <c r="H120" s="150">
        <v>0.5</v>
      </c>
      <c r="I120" s="151"/>
      <c r="J120" s="150">
        <f>ROUND($I$120*$H$120,2)</f>
        <v>0</v>
      </c>
      <c r="K120" s="148" t="s">
        <v>124</v>
      </c>
      <c r="L120" s="43"/>
      <c r="M120" s="152"/>
      <c r="N120" s="153" t="s">
        <v>40</v>
      </c>
      <c r="O120" s="24"/>
      <c r="P120" s="24"/>
      <c r="Q120" s="154">
        <v>1.03003</v>
      </c>
      <c r="R120" s="154">
        <f>$Q$120*$H$120</f>
        <v>0.515015</v>
      </c>
      <c r="S120" s="154">
        <v>0</v>
      </c>
      <c r="T120" s="155">
        <f>$S$120*$H$120</f>
        <v>0</v>
      </c>
      <c r="AR120" s="88" t="s">
        <v>125</v>
      </c>
      <c r="AT120" s="88" t="s">
        <v>120</v>
      </c>
      <c r="AU120" s="88" t="s">
        <v>77</v>
      </c>
      <c r="AY120" s="6" t="s">
        <v>118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8" t="s">
        <v>19</v>
      </c>
      <c r="BK120" s="156">
        <f>ROUND($I$120*$H$120,2)</f>
        <v>0</v>
      </c>
      <c r="BL120" s="88" t="s">
        <v>125</v>
      </c>
      <c r="BM120" s="88" t="s">
        <v>336</v>
      </c>
    </row>
    <row r="121" spans="2:51" s="6" customFormat="1" ht="15.75" customHeight="1">
      <c r="B121" s="157"/>
      <c r="C121" s="158"/>
      <c r="D121" s="159" t="s">
        <v>127</v>
      </c>
      <c r="E121" s="160"/>
      <c r="F121" s="160" t="s">
        <v>337</v>
      </c>
      <c r="G121" s="158"/>
      <c r="H121" s="161">
        <v>0.4</v>
      </c>
      <c r="J121" s="158"/>
      <c r="K121" s="158"/>
      <c r="L121" s="162"/>
      <c r="M121" s="163"/>
      <c r="N121" s="158"/>
      <c r="O121" s="158"/>
      <c r="P121" s="158"/>
      <c r="Q121" s="158"/>
      <c r="R121" s="158"/>
      <c r="S121" s="158"/>
      <c r="T121" s="164"/>
      <c r="AT121" s="165" t="s">
        <v>127</v>
      </c>
      <c r="AU121" s="165" t="s">
        <v>77</v>
      </c>
      <c r="AV121" s="166" t="s">
        <v>77</v>
      </c>
      <c r="AW121" s="166" t="s">
        <v>95</v>
      </c>
      <c r="AX121" s="166" t="s">
        <v>69</v>
      </c>
      <c r="AY121" s="165" t="s">
        <v>118</v>
      </c>
    </row>
    <row r="122" spans="2:51" s="6" customFormat="1" ht="15.75" customHeight="1">
      <c r="B122" s="157"/>
      <c r="C122" s="158"/>
      <c r="D122" s="179" t="s">
        <v>127</v>
      </c>
      <c r="E122" s="180"/>
      <c r="F122" s="160" t="s">
        <v>338</v>
      </c>
      <c r="G122" s="158"/>
      <c r="H122" s="161">
        <v>0.1</v>
      </c>
      <c r="J122" s="158"/>
      <c r="K122" s="158"/>
      <c r="L122" s="162"/>
      <c r="M122" s="163"/>
      <c r="N122" s="158"/>
      <c r="O122" s="158"/>
      <c r="P122" s="158"/>
      <c r="Q122" s="158"/>
      <c r="R122" s="158"/>
      <c r="S122" s="158"/>
      <c r="T122" s="164"/>
      <c r="AT122" s="165" t="s">
        <v>127</v>
      </c>
      <c r="AU122" s="165" t="s">
        <v>77</v>
      </c>
      <c r="AV122" s="166" t="s">
        <v>77</v>
      </c>
      <c r="AW122" s="166" t="s">
        <v>95</v>
      </c>
      <c r="AX122" s="166" t="s">
        <v>69</v>
      </c>
      <c r="AY122" s="165" t="s">
        <v>118</v>
      </c>
    </row>
    <row r="123" spans="2:51" s="6" customFormat="1" ht="15.75" customHeight="1">
      <c r="B123" s="181"/>
      <c r="C123" s="182"/>
      <c r="D123" s="179" t="s">
        <v>127</v>
      </c>
      <c r="E123" s="183"/>
      <c r="F123" s="184" t="s">
        <v>229</v>
      </c>
      <c r="G123" s="182"/>
      <c r="H123" s="185">
        <v>0.5</v>
      </c>
      <c r="J123" s="182"/>
      <c r="K123" s="182"/>
      <c r="L123" s="186"/>
      <c r="M123" s="187"/>
      <c r="N123" s="182"/>
      <c r="O123" s="182"/>
      <c r="P123" s="182"/>
      <c r="Q123" s="182"/>
      <c r="R123" s="182"/>
      <c r="S123" s="182"/>
      <c r="T123" s="188"/>
      <c r="AT123" s="189" t="s">
        <v>127</v>
      </c>
      <c r="AU123" s="189" t="s">
        <v>77</v>
      </c>
      <c r="AV123" s="190" t="s">
        <v>125</v>
      </c>
      <c r="AW123" s="190" t="s">
        <v>95</v>
      </c>
      <c r="AX123" s="190" t="s">
        <v>19</v>
      </c>
      <c r="AY123" s="189" t="s">
        <v>118</v>
      </c>
    </row>
    <row r="124" spans="2:63" s="132" customFormat="1" ht="30.75" customHeight="1">
      <c r="B124" s="133"/>
      <c r="C124" s="134"/>
      <c r="D124" s="135" t="s">
        <v>68</v>
      </c>
      <c r="E124" s="144" t="s">
        <v>125</v>
      </c>
      <c r="F124" s="144" t="s">
        <v>257</v>
      </c>
      <c r="G124" s="134"/>
      <c r="H124" s="134"/>
      <c r="J124" s="145">
        <f>$BK$124</f>
        <v>0</v>
      </c>
      <c r="K124" s="134"/>
      <c r="L124" s="138"/>
      <c r="M124" s="139"/>
      <c r="N124" s="134"/>
      <c r="O124" s="134"/>
      <c r="P124" s="140">
        <f>SUM($P$125:$P$137)</f>
        <v>0</v>
      </c>
      <c r="Q124" s="134"/>
      <c r="R124" s="140">
        <f>SUM($R$125:$R$137)</f>
        <v>1.862338</v>
      </c>
      <c r="S124" s="134"/>
      <c r="T124" s="141">
        <f>SUM($T$125:$T$137)</f>
        <v>0</v>
      </c>
      <c r="AR124" s="142" t="s">
        <v>19</v>
      </c>
      <c r="AT124" s="142" t="s">
        <v>68</v>
      </c>
      <c r="AU124" s="142" t="s">
        <v>19</v>
      </c>
      <c r="AY124" s="142" t="s">
        <v>118</v>
      </c>
      <c r="BK124" s="143">
        <f>SUM($BK$125:$BK$137)</f>
        <v>0</v>
      </c>
    </row>
    <row r="125" spans="2:65" s="6" customFormat="1" ht="15.75" customHeight="1">
      <c r="B125" s="23"/>
      <c r="C125" s="146" t="s">
        <v>187</v>
      </c>
      <c r="D125" s="146" t="s">
        <v>120</v>
      </c>
      <c r="E125" s="147" t="s">
        <v>339</v>
      </c>
      <c r="F125" s="148" t="s">
        <v>340</v>
      </c>
      <c r="G125" s="149" t="s">
        <v>123</v>
      </c>
      <c r="H125" s="150">
        <v>0.2</v>
      </c>
      <c r="I125" s="151"/>
      <c r="J125" s="150">
        <f>ROUND($I$125*$H$125,2)</f>
        <v>0</v>
      </c>
      <c r="K125" s="148" t="s">
        <v>124</v>
      </c>
      <c r="L125" s="43"/>
      <c r="M125" s="152"/>
      <c r="N125" s="153" t="s">
        <v>40</v>
      </c>
      <c r="O125" s="24"/>
      <c r="P125" s="24"/>
      <c r="Q125" s="154">
        <v>0</v>
      </c>
      <c r="R125" s="154">
        <f>$Q$125*$H$125</f>
        <v>0</v>
      </c>
      <c r="S125" s="154">
        <v>0</v>
      </c>
      <c r="T125" s="155">
        <f>$S$125*$H$125</f>
        <v>0</v>
      </c>
      <c r="AR125" s="88" t="s">
        <v>125</v>
      </c>
      <c r="AT125" s="88" t="s">
        <v>120</v>
      </c>
      <c r="AU125" s="88" t="s">
        <v>77</v>
      </c>
      <c r="AY125" s="6" t="s">
        <v>118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8" t="s">
        <v>19</v>
      </c>
      <c r="BK125" s="156">
        <f>ROUND($I$125*$H$125,2)</f>
        <v>0</v>
      </c>
      <c r="BL125" s="88" t="s">
        <v>125</v>
      </c>
      <c r="BM125" s="88" t="s">
        <v>341</v>
      </c>
    </row>
    <row r="126" spans="2:51" s="6" customFormat="1" ht="15.75" customHeight="1">
      <c r="B126" s="157"/>
      <c r="C126" s="158"/>
      <c r="D126" s="159" t="s">
        <v>127</v>
      </c>
      <c r="E126" s="160"/>
      <c r="F126" s="160" t="s">
        <v>342</v>
      </c>
      <c r="G126" s="158"/>
      <c r="H126" s="161">
        <v>0.2</v>
      </c>
      <c r="J126" s="158"/>
      <c r="K126" s="158"/>
      <c r="L126" s="162"/>
      <c r="M126" s="163"/>
      <c r="N126" s="158"/>
      <c r="O126" s="158"/>
      <c r="P126" s="158"/>
      <c r="Q126" s="158"/>
      <c r="R126" s="158"/>
      <c r="S126" s="158"/>
      <c r="T126" s="164"/>
      <c r="AT126" s="165" t="s">
        <v>127</v>
      </c>
      <c r="AU126" s="165" t="s">
        <v>77</v>
      </c>
      <c r="AV126" s="166" t="s">
        <v>77</v>
      </c>
      <c r="AW126" s="166" t="s">
        <v>95</v>
      </c>
      <c r="AX126" s="166" t="s">
        <v>19</v>
      </c>
      <c r="AY126" s="165" t="s">
        <v>118</v>
      </c>
    </row>
    <row r="127" spans="2:65" s="6" customFormat="1" ht="15.75" customHeight="1">
      <c r="B127" s="23"/>
      <c r="C127" s="146" t="s">
        <v>192</v>
      </c>
      <c r="D127" s="146" t="s">
        <v>120</v>
      </c>
      <c r="E127" s="147" t="s">
        <v>343</v>
      </c>
      <c r="F127" s="148" t="s">
        <v>344</v>
      </c>
      <c r="G127" s="149" t="s">
        <v>123</v>
      </c>
      <c r="H127" s="150">
        <v>3.7</v>
      </c>
      <c r="I127" s="151"/>
      <c r="J127" s="150">
        <f>ROUND($I$127*$H$127,2)</f>
        <v>0</v>
      </c>
      <c r="K127" s="148" t="s">
        <v>124</v>
      </c>
      <c r="L127" s="43"/>
      <c r="M127" s="152"/>
      <c r="N127" s="153" t="s">
        <v>40</v>
      </c>
      <c r="O127" s="24"/>
      <c r="P127" s="24"/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8" t="s">
        <v>125</v>
      </c>
      <c r="AT127" s="88" t="s">
        <v>120</v>
      </c>
      <c r="AU127" s="88" t="s">
        <v>77</v>
      </c>
      <c r="AY127" s="6" t="s">
        <v>118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8" t="s">
        <v>19</v>
      </c>
      <c r="BK127" s="156">
        <f>ROUND($I$127*$H$127,2)</f>
        <v>0</v>
      </c>
      <c r="BL127" s="88" t="s">
        <v>125</v>
      </c>
      <c r="BM127" s="88" t="s">
        <v>345</v>
      </c>
    </row>
    <row r="128" spans="2:51" s="6" customFormat="1" ht="15.75" customHeight="1">
      <c r="B128" s="157"/>
      <c r="C128" s="158"/>
      <c r="D128" s="159" t="s">
        <v>127</v>
      </c>
      <c r="E128" s="160"/>
      <c r="F128" s="160" t="s">
        <v>346</v>
      </c>
      <c r="G128" s="158"/>
      <c r="H128" s="161">
        <v>3</v>
      </c>
      <c r="J128" s="158"/>
      <c r="K128" s="158"/>
      <c r="L128" s="162"/>
      <c r="M128" s="163"/>
      <c r="N128" s="158"/>
      <c r="O128" s="158"/>
      <c r="P128" s="158"/>
      <c r="Q128" s="158"/>
      <c r="R128" s="158"/>
      <c r="S128" s="158"/>
      <c r="T128" s="164"/>
      <c r="AT128" s="165" t="s">
        <v>127</v>
      </c>
      <c r="AU128" s="165" t="s">
        <v>77</v>
      </c>
      <c r="AV128" s="166" t="s">
        <v>77</v>
      </c>
      <c r="AW128" s="166" t="s">
        <v>95</v>
      </c>
      <c r="AX128" s="166" t="s">
        <v>69</v>
      </c>
      <c r="AY128" s="165" t="s">
        <v>118</v>
      </c>
    </row>
    <row r="129" spans="2:51" s="6" customFormat="1" ht="15.75" customHeight="1">
      <c r="B129" s="157"/>
      <c r="C129" s="158"/>
      <c r="D129" s="179" t="s">
        <v>127</v>
      </c>
      <c r="E129" s="180"/>
      <c r="F129" s="160" t="s">
        <v>347</v>
      </c>
      <c r="G129" s="158"/>
      <c r="H129" s="161">
        <v>0.7</v>
      </c>
      <c r="J129" s="158"/>
      <c r="K129" s="158"/>
      <c r="L129" s="162"/>
      <c r="M129" s="163"/>
      <c r="N129" s="158"/>
      <c r="O129" s="158"/>
      <c r="P129" s="158"/>
      <c r="Q129" s="158"/>
      <c r="R129" s="158"/>
      <c r="S129" s="158"/>
      <c r="T129" s="164"/>
      <c r="AT129" s="165" t="s">
        <v>127</v>
      </c>
      <c r="AU129" s="165" t="s">
        <v>77</v>
      </c>
      <c r="AV129" s="166" t="s">
        <v>77</v>
      </c>
      <c r="AW129" s="166" t="s">
        <v>95</v>
      </c>
      <c r="AX129" s="166" t="s">
        <v>69</v>
      </c>
      <c r="AY129" s="165" t="s">
        <v>118</v>
      </c>
    </row>
    <row r="130" spans="2:51" s="6" customFormat="1" ht="15.75" customHeight="1">
      <c r="B130" s="181"/>
      <c r="C130" s="182"/>
      <c r="D130" s="179" t="s">
        <v>127</v>
      </c>
      <c r="E130" s="183"/>
      <c r="F130" s="184" t="s">
        <v>229</v>
      </c>
      <c r="G130" s="182"/>
      <c r="H130" s="185">
        <v>3.7</v>
      </c>
      <c r="J130" s="182"/>
      <c r="K130" s="182"/>
      <c r="L130" s="186"/>
      <c r="M130" s="187"/>
      <c r="N130" s="182"/>
      <c r="O130" s="182"/>
      <c r="P130" s="182"/>
      <c r="Q130" s="182"/>
      <c r="R130" s="182"/>
      <c r="S130" s="182"/>
      <c r="T130" s="188"/>
      <c r="AT130" s="189" t="s">
        <v>127</v>
      </c>
      <c r="AU130" s="189" t="s">
        <v>77</v>
      </c>
      <c r="AV130" s="190" t="s">
        <v>125</v>
      </c>
      <c r="AW130" s="190" t="s">
        <v>95</v>
      </c>
      <c r="AX130" s="190" t="s">
        <v>19</v>
      </c>
      <c r="AY130" s="189" t="s">
        <v>118</v>
      </c>
    </row>
    <row r="131" spans="2:65" s="6" customFormat="1" ht="15.75" customHeight="1">
      <c r="B131" s="23"/>
      <c r="C131" s="146" t="s">
        <v>7</v>
      </c>
      <c r="D131" s="146" t="s">
        <v>120</v>
      </c>
      <c r="E131" s="147" t="s">
        <v>348</v>
      </c>
      <c r="F131" s="148" t="s">
        <v>349</v>
      </c>
      <c r="G131" s="149" t="s">
        <v>184</v>
      </c>
      <c r="H131" s="150">
        <v>0.2</v>
      </c>
      <c r="I131" s="151"/>
      <c r="J131" s="150">
        <f>ROUND($I$131*$H$131,2)</f>
        <v>0</v>
      </c>
      <c r="K131" s="148" t="s">
        <v>124</v>
      </c>
      <c r="L131" s="43"/>
      <c r="M131" s="152"/>
      <c r="N131" s="153" t="s">
        <v>40</v>
      </c>
      <c r="O131" s="24"/>
      <c r="P131" s="24"/>
      <c r="Q131" s="154">
        <v>0.84758</v>
      </c>
      <c r="R131" s="154">
        <f>$Q$131*$H$131</f>
        <v>0.169516</v>
      </c>
      <c r="S131" s="154">
        <v>0</v>
      </c>
      <c r="T131" s="155">
        <f>$S$131*$H$131</f>
        <v>0</v>
      </c>
      <c r="AR131" s="88" t="s">
        <v>125</v>
      </c>
      <c r="AT131" s="88" t="s">
        <v>120</v>
      </c>
      <c r="AU131" s="88" t="s">
        <v>77</v>
      </c>
      <c r="AY131" s="6" t="s">
        <v>118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8" t="s">
        <v>19</v>
      </c>
      <c r="BK131" s="156">
        <f>ROUND($I$131*$H$131,2)</f>
        <v>0</v>
      </c>
      <c r="BL131" s="88" t="s">
        <v>125</v>
      </c>
      <c r="BM131" s="88" t="s">
        <v>350</v>
      </c>
    </row>
    <row r="132" spans="2:51" s="6" customFormat="1" ht="15.75" customHeight="1">
      <c r="B132" s="157"/>
      <c r="C132" s="158"/>
      <c r="D132" s="159" t="s">
        <v>127</v>
      </c>
      <c r="E132" s="160"/>
      <c r="F132" s="160" t="s">
        <v>351</v>
      </c>
      <c r="G132" s="158"/>
      <c r="H132" s="161">
        <v>0.2</v>
      </c>
      <c r="J132" s="158"/>
      <c r="K132" s="158"/>
      <c r="L132" s="162"/>
      <c r="M132" s="163"/>
      <c r="N132" s="158"/>
      <c r="O132" s="158"/>
      <c r="P132" s="158"/>
      <c r="Q132" s="158"/>
      <c r="R132" s="158"/>
      <c r="S132" s="158"/>
      <c r="T132" s="164"/>
      <c r="AT132" s="165" t="s">
        <v>127</v>
      </c>
      <c r="AU132" s="165" t="s">
        <v>77</v>
      </c>
      <c r="AV132" s="166" t="s">
        <v>77</v>
      </c>
      <c r="AW132" s="166" t="s">
        <v>95</v>
      </c>
      <c r="AX132" s="166" t="s">
        <v>69</v>
      </c>
      <c r="AY132" s="165" t="s">
        <v>118</v>
      </c>
    </row>
    <row r="133" spans="2:51" s="6" customFormat="1" ht="15.75" customHeight="1">
      <c r="B133" s="181"/>
      <c r="C133" s="182"/>
      <c r="D133" s="179" t="s">
        <v>127</v>
      </c>
      <c r="E133" s="183"/>
      <c r="F133" s="184" t="s">
        <v>229</v>
      </c>
      <c r="G133" s="182"/>
      <c r="H133" s="185">
        <v>0.2</v>
      </c>
      <c r="J133" s="182"/>
      <c r="K133" s="182"/>
      <c r="L133" s="186"/>
      <c r="M133" s="187"/>
      <c r="N133" s="182"/>
      <c r="O133" s="182"/>
      <c r="P133" s="182"/>
      <c r="Q133" s="182"/>
      <c r="R133" s="182"/>
      <c r="S133" s="182"/>
      <c r="T133" s="188"/>
      <c r="AT133" s="189" t="s">
        <v>127</v>
      </c>
      <c r="AU133" s="189" t="s">
        <v>77</v>
      </c>
      <c r="AV133" s="190" t="s">
        <v>125</v>
      </c>
      <c r="AW133" s="190" t="s">
        <v>95</v>
      </c>
      <c r="AX133" s="190" t="s">
        <v>19</v>
      </c>
      <c r="AY133" s="189" t="s">
        <v>118</v>
      </c>
    </row>
    <row r="134" spans="2:65" s="6" customFormat="1" ht="15.75" customHeight="1">
      <c r="B134" s="23"/>
      <c r="C134" s="146" t="s">
        <v>262</v>
      </c>
      <c r="D134" s="146" t="s">
        <v>120</v>
      </c>
      <c r="E134" s="147" t="s">
        <v>352</v>
      </c>
      <c r="F134" s="148" t="s">
        <v>353</v>
      </c>
      <c r="G134" s="149" t="s">
        <v>176</v>
      </c>
      <c r="H134" s="150">
        <v>3.2</v>
      </c>
      <c r="I134" s="151"/>
      <c r="J134" s="150">
        <f>ROUND($I$134*$H$134,2)</f>
        <v>0</v>
      </c>
      <c r="K134" s="148"/>
      <c r="L134" s="43"/>
      <c r="M134" s="152"/>
      <c r="N134" s="153" t="s">
        <v>40</v>
      </c>
      <c r="O134" s="24"/>
      <c r="P134" s="24"/>
      <c r="Q134" s="154">
        <v>0.0015</v>
      </c>
      <c r="R134" s="154">
        <f>$Q$134*$H$134</f>
        <v>0.0048000000000000004</v>
      </c>
      <c r="S134" s="154">
        <v>0</v>
      </c>
      <c r="T134" s="155">
        <f>$S$134*$H$134</f>
        <v>0</v>
      </c>
      <c r="AR134" s="88" t="s">
        <v>125</v>
      </c>
      <c r="AT134" s="88" t="s">
        <v>120</v>
      </c>
      <c r="AU134" s="88" t="s">
        <v>77</v>
      </c>
      <c r="AY134" s="6" t="s">
        <v>118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8" t="s">
        <v>19</v>
      </c>
      <c r="BK134" s="156">
        <f>ROUND($I$134*$H$134,2)</f>
        <v>0</v>
      </c>
      <c r="BL134" s="88" t="s">
        <v>125</v>
      </c>
      <c r="BM134" s="88" t="s">
        <v>354</v>
      </c>
    </row>
    <row r="135" spans="2:51" s="6" customFormat="1" ht="15.75" customHeight="1">
      <c r="B135" s="157"/>
      <c r="C135" s="158"/>
      <c r="D135" s="159" t="s">
        <v>127</v>
      </c>
      <c r="E135" s="160"/>
      <c r="F135" s="160" t="s">
        <v>355</v>
      </c>
      <c r="G135" s="158"/>
      <c r="H135" s="161">
        <v>3.2</v>
      </c>
      <c r="J135" s="158"/>
      <c r="K135" s="158"/>
      <c r="L135" s="162"/>
      <c r="M135" s="163"/>
      <c r="N135" s="158"/>
      <c r="O135" s="158"/>
      <c r="P135" s="158"/>
      <c r="Q135" s="158"/>
      <c r="R135" s="158"/>
      <c r="S135" s="158"/>
      <c r="T135" s="164"/>
      <c r="AT135" s="165" t="s">
        <v>127</v>
      </c>
      <c r="AU135" s="165" t="s">
        <v>77</v>
      </c>
      <c r="AV135" s="166" t="s">
        <v>77</v>
      </c>
      <c r="AW135" s="166" t="s">
        <v>95</v>
      </c>
      <c r="AX135" s="166" t="s">
        <v>19</v>
      </c>
      <c r="AY135" s="165" t="s">
        <v>118</v>
      </c>
    </row>
    <row r="136" spans="2:65" s="6" customFormat="1" ht="15.75" customHeight="1">
      <c r="B136" s="23"/>
      <c r="C136" s="146" t="s">
        <v>267</v>
      </c>
      <c r="D136" s="146" t="s">
        <v>120</v>
      </c>
      <c r="E136" s="147" t="s">
        <v>356</v>
      </c>
      <c r="F136" s="148" t="s">
        <v>357</v>
      </c>
      <c r="G136" s="149" t="s">
        <v>159</v>
      </c>
      <c r="H136" s="150">
        <v>1.8</v>
      </c>
      <c r="I136" s="151"/>
      <c r="J136" s="150">
        <f>ROUND($I$136*$H$136,2)</f>
        <v>0</v>
      </c>
      <c r="K136" s="148" t="s">
        <v>124</v>
      </c>
      <c r="L136" s="43"/>
      <c r="M136" s="152"/>
      <c r="N136" s="153" t="s">
        <v>40</v>
      </c>
      <c r="O136" s="24"/>
      <c r="P136" s="24"/>
      <c r="Q136" s="154">
        <v>0.93779</v>
      </c>
      <c r="R136" s="154">
        <f>$Q$136*$H$136</f>
        <v>1.6880220000000001</v>
      </c>
      <c r="S136" s="154">
        <v>0</v>
      </c>
      <c r="T136" s="155">
        <f>$S$136*$H$136</f>
        <v>0</v>
      </c>
      <c r="AR136" s="88" t="s">
        <v>125</v>
      </c>
      <c r="AT136" s="88" t="s">
        <v>120</v>
      </c>
      <c r="AU136" s="88" t="s">
        <v>77</v>
      </c>
      <c r="AY136" s="6" t="s">
        <v>118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8" t="s">
        <v>19</v>
      </c>
      <c r="BK136" s="156">
        <f>ROUND($I$136*$H$136,2)</f>
        <v>0</v>
      </c>
      <c r="BL136" s="88" t="s">
        <v>125</v>
      </c>
      <c r="BM136" s="88" t="s">
        <v>358</v>
      </c>
    </row>
    <row r="137" spans="2:51" s="6" customFormat="1" ht="15.75" customHeight="1">
      <c r="B137" s="157"/>
      <c r="C137" s="158"/>
      <c r="D137" s="159" t="s">
        <v>127</v>
      </c>
      <c r="E137" s="160"/>
      <c r="F137" s="160" t="s">
        <v>359</v>
      </c>
      <c r="G137" s="158"/>
      <c r="H137" s="161">
        <v>1.8</v>
      </c>
      <c r="J137" s="158"/>
      <c r="K137" s="158"/>
      <c r="L137" s="162"/>
      <c r="M137" s="163"/>
      <c r="N137" s="158"/>
      <c r="O137" s="158"/>
      <c r="P137" s="158"/>
      <c r="Q137" s="158"/>
      <c r="R137" s="158"/>
      <c r="S137" s="158"/>
      <c r="T137" s="164"/>
      <c r="AT137" s="165" t="s">
        <v>127</v>
      </c>
      <c r="AU137" s="165" t="s">
        <v>77</v>
      </c>
      <c r="AV137" s="166" t="s">
        <v>77</v>
      </c>
      <c r="AW137" s="166" t="s">
        <v>95</v>
      </c>
      <c r="AX137" s="166" t="s">
        <v>19</v>
      </c>
      <c r="AY137" s="165" t="s">
        <v>118</v>
      </c>
    </row>
    <row r="138" spans="2:63" s="132" customFormat="1" ht="30.75" customHeight="1">
      <c r="B138" s="133"/>
      <c r="C138" s="134"/>
      <c r="D138" s="135" t="s">
        <v>68</v>
      </c>
      <c r="E138" s="144" t="s">
        <v>156</v>
      </c>
      <c r="F138" s="144" t="s">
        <v>360</v>
      </c>
      <c r="G138" s="134"/>
      <c r="H138" s="134"/>
      <c r="J138" s="145">
        <f>$BK$138</f>
        <v>0</v>
      </c>
      <c r="K138" s="134"/>
      <c r="L138" s="138"/>
      <c r="M138" s="139"/>
      <c r="N138" s="134"/>
      <c r="O138" s="134"/>
      <c r="P138" s="140">
        <f>SUM($P$139:$P$151)</f>
        <v>0</v>
      </c>
      <c r="Q138" s="134"/>
      <c r="R138" s="140">
        <f>SUM($R$139:$R$151)</f>
        <v>9.930460000000002</v>
      </c>
      <c r="S138" s="134"/>
      <c r="T138" s="141">
        <f>SUM($T$139:$T$151)</f>
        <v>0</v>
      </c>
      <c r="AR138" s="142" t="s">
        <v>19</v>
      </c>
      <c r="AT138" s="142" t="s">
        <v>68</v>
      </c>
      <c r="AU138" s="142" t="s">
        <v>19</v>
      </c>
      <c r="AY138" s="142" t="s">
        <v>118</v>
      </c>
      <c r="BK138" s="143">
        <f>SUM($BK$139:$BK$151)</f>
        <v>0</v>
      </c>
    </row>
    <row r="139" spans="2:65" s="6" customFormat="1" ht="15.75" customHeight="1">
      <c r="B139" s="23"/>
      <c r="C139" s="146" t="s">
        <v>13</v>
      </c>
      <c r="D139" s="146" t="s">
        <v>120</v>
      </c>
      <c r="E139" s="147" t="s">
        <v>361</v>
      </c>
      <c r="F139" s="148" t="s">
        <v>362</v>
      </c>
      <c r="G139" s="149" t="s">
        <v>176</v>
      </c>
      <c r="H139" s="150">
        <v>10</v>
      </c>
      <c r="I139" s="151"/>
      <c r="J139" s="150">
        <f>ROUND($I$139*$H$139,2)</f>
        <v>0</v>
      </c>
      <c r="K139" s="148" t="s">
        <v>124</v>
      </c>
      <c r="L139" s="43"/>
      <c r="M139" s="152"/>
      <c r="N139" s="153" t="s">
        <v>40</v>
      </c>
      <c r="O139" s="24"/>
      <c r="P139" s="24"/>
      <c r="Q139" s="154">
        <v>1E-05</v>
      </c>
      <c r="R139" s="154">
        <f>$Q$139*$H$139</f>
        <v>0.0001</v>
      </c>
      <c r="S139" s="154">
        <v>0</v>
      </c>
      <c r="T139" s="155">
        <f>$S$139*$H$139</f>
        <v>0</v>
      </c>
      <c r="AR139" s="88" t="s">
        <v>125</v>
      </c>
      <c r="AT139" s="88" t="s">
        <v>120</v>
      </c>
      <c r="AU139" s="88" t="s">
        <v>77</v>
      </c>
      <c r="AY139" s="6" t="s">
        <v>118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8" t="s">
        <v>19</v>
      </c>
      <c r="BK139" s="156">
        <f>ROUND($I$139*$H$139,2)</f>
        <v>0</v>
      </c>
      <c r="BL139" s="88" t="s">
        <v>125</v>
      </c>
      <c r="BM139" s="88" t="s">
        <v>363</v>
      </c>
    </row>
    <row r="140" spans="2:51" s="6" customFormat="1" ht="15.75" customHeight="1">
      <c r="B140" s="157"/>
      <c r="C140" s="158"/>
      <c r="D140" s="159" t="s">
        <v>127</v>
      </c>
      <c r="E140" s="160"/>
      <c r="F140" s="160" t="s">
        <v>364</v>
      </c>
      <c r="G140" s="158"/>
      <c r="H140" s="161">
        <v>10</v>
      </c>
      <c r="J140" s="158"/>
      <c r="K140" s="158"/>
      <c r="L140" s="162"/>
      <c r="M140" s="163"/>
      <c r="N140" s="158"/>
      <c r="O140" s="158"/>
      <c r="P140" s="158"/>
      <c r="Q140" s="158"/>
      <c r="R140" s="158"/>
      <c r="S140" s="158"/>
      <c r="T140" s="164"/>
      <c r="AT140" s="165" t="s">
        <v>127</v>
      </c>
      <c r="AU140" s="165" t="s">
        <v>77</v>
      </c>
      <c r="AV140" s="166" t="s">
        <v>77</v>
      </c>
      <c r="AW140" s="166" t="s">
        <v>95</v>
      </c>
      <c r="AX140" s="166" t="s">
        <v>19</v>
      </c>
      <c r="AY140" s="165" t="s">
        <v>118</v>
      </c>
    </row>
    <row r="141" spans="2:65" s="6" customFormat="1" ht="15.75" customHeight="1">
      <c r="B141" s="23"/>
      <c r="C141" s="167" t="s">
        <v>276</v>
      </c>
      <c r="D141" s="167" t="s">
        <v>166</v>
      </c>
      <c r="E141" s="168" t="s">
        <v>365</v>
      </c>
      <c r="F141" s="169" t="s">
        <v>366</v>
      </c>
      <c r="G141" s="170" t="s">
        <v>367</v>
      </c>
      <c r="H141" s="171">
        <v>4</v>
      </c>
      <c r="I141" s="172"/>
      <c r="J141" s="171">
        <f>ROUND($I$141*$H$141,2)</f>
        <v>0</v>
      </c>
      <c r="K141" s="169" t="s">
        <v>124</v>
      </c>
      <c r="L141" s="173"/>
      <c r="M141" s="174"/>
      <c r="N141" s="175" t="s">
        <v>40</v>
      </c>
      <c r="O141" s="24"/>
      <c r="P141" s="24"/>
      <c r="Q141" s="154">
        <v>2.45</v>
      </c>
      <c r="R141" s="154">
        <f>$Q$141*$H$141</f>
        <v>9.8</v>
      </c>
      <c r="S141" s="154">
        <v>0</v>
      </c>
      <c r="T141" s="155">
        <f>$S$141*$H$141</f>
        <v>0</v>
      </c>
      <c r="AR141" s="88" t="s">
        <v>156</v>
      </c>
      <c r="AT141" s="88" t="s">
        <v>166</v>
      </c>
      <c r="AU141" s="88" t="s">
        <v>77</v>
      </c>
      <c r="AY141" s="6" t="s">
        <v>118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8" t="s">
        <v>19</v>
      </c>
      <c r="BK141" s="156">
        <f>ROUND($I$141*$H$141,2)</f>
        <v>0</v>
      </c>
      <c r="BL141" s="88" t="s">
        <v>125</v>
      </c>
      <c r="BM141" s="88" t="s">
        <v>368</v>
      </c>
    </row>
    <row r="142" spans="2:65" s="6" customFormat="1" ht="15.75" customHeight="1">
      <c r="B142" s="23"/>
      <c r="C142" s="149" t="s">
        <v>280</v>
      </c>
      <c r="D142" s="149" t="s">
        <v>120</v>
      </c>
      <c r="E142" s="147" t="s">
        <v>369</v>
      </c>
      <c r="F142" s="148" t="s">
        <v>370</v>
      </c>
      <c r="G142" s="149" t="s">
        <v>367</v>
      </c>
      <c r="H142" s="150">
        <v>1</v>
      </c>
      <c r="I142" s="151"/>
      <c r="J142" s="150">
        <f>ROUND($I$142*$H$142,2)</f>
        <v>0</v>
      </c>
      <c r="K142" s="148" t="s">
        <v>124</v>
      </c>
      <c r="L142" s="43"/>
      <c r="M142" s="152"/>
      <c r="N142" s="153" t="s">
        <v>40</v>
      </c>
      <c r="O142" s="24"/>
      <c r="P142" s="24"/>
      <c r="Q142" s="154">
        <v>0.05034</v>
      </c>
      <c r="R142" s="154">
        <f>$Q$142*$H$142</f>
        <v>0.05034</v>
      </c>
      <c r="S142" s="154">
        <v>0</v>
      </c>
      <c r="T142" s="155">
        <f>$S$142*$H$142</f>
        <v>0</v>
      </c>
      <c r="AR142" s="88" t="s">
        <v>125</v>
      </c>
      <c r="AT142" s="88" t="s">
        <v>120</v>
      </c>
      <c r="AU142" s="88" t="s">
        <v>77</v>
      </c>
      <c r="AY142" s="88" t="s">
        <v>118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8" t="s">
        <v>19</v>
      </c>
      <c r="BK142" s="156">
        <f>ROUND($I$142*$H$142,2)</f>
        <v>0</v>
      </c>
      <c r="BL142" s="88" t="s">
        <v>125</v>
      </c>
      <c r="BM142" s="88" t="s">
        <v>371</v>
      </c>
    </row>
    <row r="143" spans="2:51" s="6" customFormat="1" ht="15.75" customHeight="1">
      <c r="B143" s="157"/>
      <c r="C143" s="158"/>
      <c r="D143" s="159" t="s">
        <v>127</v>
      </c>
      <c r="E143" s="160"/>
      <c r="F143" s="160" t="s">
        <v>372</v>
      </c>
      <c r="G143" s="158"/>
      <c r="H143" s="161">
        <v>1</v>
      </c>
      <c r="J143" s="158"/>
      <c r="K143" s="158"/>
      <c r="L143" s="162"/>
      <c r="M143" s="163"/>
      <c r="N143" s="158"/>
      <c r="O143" s="158"/>
      <c r="P143" s="158"/>
      <c r="Q143" s="158"/>
      <c r="R143" s="158"/>
      <c r="S143" s="158"/>
      <c r="T143" s="164"/>
      <c r="AT143" s="165" t="s">
        <v>127</v>
      </c>
      <c r="AU143" s="165" t="s">
        <v>77</v>
      </c>
      <c r="AV143" s="166" t="s">
        <v>77</v>
      </c>
      <c r="AW143" s="166" t="s">
        <v>95</v>
      </c>
      <c r="AX143" s="166" t="s">
        <v>19</v>
      </c>
      <c r="AY143" s="165" t="s">
        <v>118</v>
      </c>
    </row>
    <row r="144" spans="2:65" s="6" customFormat="1" ht="27" customHeight="1">
      <c r="B144" s="23"/>
      <c r="C144" s="167" t="s">
        <v>6</v>
      </c>
      <c r="D144" s="167" t="s">
        <v>166</v>
      </c>
      <c r="E144" s="168" t="s">
        <v>373</v>
      </c>
      <c r="F144" s="169" t="s">
        <v>374</v>
      </c>
      <c r="G144" s="170" t="s">
        <v>375</v>
      </c>
      <c r="H144" s="171">
        <v>1</v>
      </c>
      <c r="I144" s="172"/>
      <c r="J144" s="171">
        <f>ROUND($I$144*$H$144,2)</f>
        <v>0</v>
      </c>
      <c r="K144" s="169"/>
      <c r="L144" s="173"/>
      <c r="M144" s="174"/>
      <c r="N144" s="175" t="s">
        <v>40</v>
      </c>
      <c r="O144" s="24"/>
      <c r="P144" s="24"/>
      <c r="Q144" s="154">
        <v>0.058</v>
      </c>
      <c r="R144" s="154">
        <f>$Q$144*$H$144</f>
        <v>0.058</v>
      </c>
      <c r="S144" s="154">
        <v>0</v>
      </c>
      <c r="T144" s="155">
        <f>$S$144*$H$144</f>
        <v>0</v>
      </c>
      <c r="AR144" s="88" t="s">
        <v>156</v>
      </c>
      <c r="AT144" s="88" t="s">
        <v>166</v>
      </c>
      <c r="AU144" s="88" t="s">
        <v>77</v>
      </c>
      <c r="AY144" s="6" t="s">
        <v>118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8" t="s">
        <v>19</v>
      </c>
      <c r="BK144" s="156">
        <f>ROUND($I$144*$H$144,2)</f>
        <v>0</v>
      </c>
      <c r="BL144" s="88" t="s">
        <v>125</v>
      </c>
      <c r="BM144" s="88" t="s">
        <v>376</v>
      </c>
    </row>
    <row r="145" spans="2:65" s="6" customFormat="1" ht="15.75" customHeight="1">
      <c r="B145" s="23"/>
      <c r="C145" s="149" t="s">
        <v>377</v>
      </c>
      <c r="D145" s="149" t="s">
        <v>120</v>
      </c>
      <c r="E145" s="147" t="s">
        <v>378</v>
      </c>
      <c r="F145" s="148" t="s">
        <v>379</v>
      </c>
      <c r="G145" s="149" t="s">
        <v>367</v>
      </c>
      <c r="H145" s="150">
        <v>1</v>
      </c>
      <c r="I145" s="151"/>
      <c r="J145" s="150">
        <f>ROUND($I$145*$H$145,2)</f>
        <v>0</v>
      </c>
      <c r="K145" s="148" t="s">
        <v>124</v>
      </c>
      <c r="L145" s="43"/>
      <c r="M145" s="152"/>
      <c r="N145" s="153" t="s">
        <v>40</v>
      </c>
      <c r="O145" s="24"/>
      <c r="P145" s="24"/>
      <c r="Q145" s="154">
        <v>0.00702</v>
      </c>
      <c r="R145" s="154">
        <f>$Q$145*$H$145</f>
        <v>0.00702</v>
      </c>
      <c r="S145" s="154">
        <v>0</v>
      </c>
      <c r="T145" s="155">
        <f>$S$145*$H$145</f>
        <v>0</v>
      </c>
      <c r="AR145" s="88" t="s">
        <v>125</v>
      </c>
      <c r="AT145" s="88" t="s">
        <v>120</v>
      </c>
      <c r="AU145" s="88" t="s">
        <v>77</v>
      </c>
      <c r="AY145" s="88" t="s">
        <v>118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8" t="s">
        <v>19</v>
      </c>
      <c r="BK145" s="156">
        <f>ROUND($I$145*$H$145,2)</f>
        <v>0</v>
      </c>
      <c r="BL145" s="88" t="s">
        <v>125</v>
      </c>
      <c r="BM145" s="88" t="s">
        <v>380</v>
      </c>
    </row>
    <row r="146" spans="2:51" s="6" customFormat="1" ht="15.75" customHeight="1">
      <c r="B146" s="157"/>
      <c r="C146" s="158"/>
      <c r="D146" s="159" t="s">
        <v>127</v>
      </c>
      <c r="E146" s="160"/>
      <c r="F146" s="160" t="s">
        <v>381</v>
      </c>
      <c r="G146" s="158"/>
      <c r="H146" s="161">
        <v>1</v>
      </c>
      <c r="J146" s="158"/>
      <c r="K146" s="158"/>
      <c r="L146" s="162"/>
      <c r="M146" s="163"/>
      <c r="N146" s="158"/>
      <c r="O146" s="158"/>
      <c r="P146" s="158"/>
      <c r="Q146" s="158"/>
      <c r="R146" s="158"/>
      <c r="S146" s="158"/>
      <c r="T146" s="164"/>
      <c r="AT146" s="165" t="s">
        <v>127</v>
      </c>
      <c r="AU146" s="165" t="s">
        <v>77</v>
      </c>
      <c r="AV146" s="166" t="s">
        <v>77</v>
      </c>
      <c r="AW146" s="166" t="s">
        <v>95</v>
      </c>
      <c r="AX146" s="166" t="s">
        <v>19</v>
      </c>
      <c r="AY146" s="165" t="s">
        <v>118</v>
      </c>
    </row>
    <row r="147" spans="2:65" s="6" customFormat="1" ht="15.75" customHeight="1">
      <c r="B147" s="23"/>
      <c r="C147" s="167" t="s">
        <v>382</v>
      </c>
      <c r="D147" s="167" t="s">
        <v>166</v>
      </c>
      <c r="E147" s="168" t="s">
        <v>383</v>
      </c>
      <c r="F147" s="169" t="s">
        <v>384</v>
      </c>
      <c r="G147" s="170" t="s">
        <v>367</v>
      </c>
      <c r="H147" s="171">
        <v>1</v>
      </c>
      <c r="I147" s="172"/>
      <c r="J147" s="171">
        <f>ROUND($I$147*$H$147,2)</f>
        <v>0</v>
      </c>
      <c r="K147" s="169"/>
      <c r="L147" s="173"/>
      <c r="M147" s="174"/>
      <c r="N147" s="175" t="s">
        <v>40</v>
      </c>
      <c r="O147" s="24"/>
      <c r="P147" s="24"/>
      <c r="Q147" s="154">
        <v>0.015</v>
      </c>
      <c r="R147" s="154">
        <f>$Q$147*$H$147</f>
        <v>0.015</v>
      </c>
      <c r="S147" s="154">
        <v>0</v>
      </c>
      <c r="T147" s="155">
        <f>$S$147*$H$147</f>
        <v>0</v>
      </c>
      <c r="AR147" s="88" t="s">
        <v>156</v>
      </c>
      <c r="AT147" s="88" t="s">
        <v>166</v>
      </c>
      <c r="AU147" s="88" t="s">
        <v>77</v>
      </c>
      <c r="AY147" s="6" t="s">
        <v>118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8" t="s">
        <v>19</v>
      </c>
      <c r="BK147" s="156">
        <f>ROUND($I$147*$H$147,2)</f>
        <v>0</v>
      </c>
      <c r="BL147" s="88" t="s">
        <v>125</v>
      </c>
      <c r="BM147" s="88" t="s">
        <v>385</v>
      </c>
    </row>
    <row r="148" spans="2:65" s="6" customFormat="1" ht="15.75" customHeight="1">
      <c r="B148" s="23"/>
      <c r="C148" s="149" t="s">
        <v>386</v>
      </c>
      <c r="D148" s="149" t="s">
        <v>120</v>
      </c>
      <c r="E148" s="147" t="s">
        <v>387</v>
      </c>
      <c r="F148" s="148" t="s">
        <v>388</v>
      </c>
      <c r="G148" s="149" t="s">
        <v>123</v>
      </c>
      <c r="H148" s="150">
        <v>6.5</v>
      </c>
      <c r="I148" s="151"/>
      <c r="J148" s="150">
        <f>ROUND($I$148*$H$148,2)</f>
        <v>0</v>
      </c>
      <c r="K148" s="148" t="s">
        <v>124</v>
      </c>
      <c r="L148" s="43"/>
      <c r="M148" s="152"/>
      <c r="N148" s="153" t="s">
        <v>40</v>
      </c>
      <c r="O148" s="24"/>
      <c r="P148" s="24"/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8" t="s">
        <v>125</v>
      </c>
      <c r="AT148" s="88" t="s">
        <v>120</v>
      </c>
      <c r="AU148" s="88" t="s">
        <v>77</v>
      </c>
      <c r="AY148" s="88" t="s">
        <v>118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8" t="s">
        <v>19</v>
      </c>
      <c r="BK148" s="156">
        <f>ROUND($I$148*$H$148,2)</f>
        <v>0</v>
      </c>
      <c r="BL148" s="88" t="s">
        <v>125</v>
      </c>
      <c r="BM148" s="88" t="s">
        <v>389</v>
      </c>
    </row>
    <row r="149" spans="2:51" s="6" customFormat="1" ht="15.75" customHeight="1">
      <c r="B149" s="157"/>
      <c r="C149" s="158"/>
      <c r="D149" s="159" t="s">
        <v>127</v>
      </c>
      <c r="E149" s="160"/>
      <c r="F149" s="160" t="s">
        <v>390</v>
      </c>
      <c r="G149" s="158"/>
      <c r="H149" s="161">
        <v>12</v>
      </c>
      <c r="J149" s="158"/>
      <c r="K149" s="158"/>
      <c r="L149" s="162"/>
      <c r="M149" s="163"/>
      <c r="N149" s="158"/>
      <c r="O149" s="158"/>
      <c r="P149" s="158"/>
      <c r="Q149" s="158"/>
      <c r="R149" s="158"/>
      <c r="S149" s="158"/>
      <c r="T149" s="164"/>
      <c r="AT149" s="165" t="s">
        <v>127</v>
      </c>
      <c r="AU149" s="165" t="s">
        <v>77</v>
      </c>
      <c r="AV149" s="166" t="s">
        <v>77</v>
      </c>
      <c r="AW149" s="166" t="s">
        <v>95</v>
      </c>
      <c r="AX149" s="166" t="s">
        <v>69</v>
      </c>
      <c r="AY149" s="165" t="s">
        <v>118</v>
      </c>
    </row>
    <row r="150" spans="2:51" s="6" customFormat="1" ht="15.75" customHeight="1">
      <c r="B150" s="157"/>
      <c r="C150" s="158"/>
      <c r="D150" s="179" t="s">
        <v>127</v>
      </c>
      <c r="E150" s="180"/>
      <c r="F150" s="160" t="s">
        <v>391</v>
      </c>
      <c r="G150" s="158"/>
      <c r="H150" s="161">
        <v>-5.5</v>
      </c>
      <c r="J150" s="158"/>
      <c r="K150" s="158"/>
      <c r="L150" s="162"/>
      <c r="M150" s="163"/>
      <c r="N150" s="158"/>
      <c r="O150" s="158"/>
      <c r="P150" s="158"/>
      <c r="Q150" s="158"/>
      <c r="R150" s="158"/>
      <c r="S150" s="158"/>
      <c r="T150" s="164"/>
      <c r="AT150" s="165" t="s">
        <v>127</v>
      </c>
      <c r="AU150" s="165" t="s">
        <v>77</v>
      </c>
      <c r="AV150" s="166" t="s">
        <v>77</v>
      </c>
      <c r="AW150" s="166" t="s">
        <v>95</v>
      </c>
      <c r="AX150" s="166" t="s">
        <v>69</v>
      </c>
      <c r="AY150" s="165" t="s">
        <v>118</v>
      </c>
    </row>
    <row r="151" spans="2:51" s="6" customFormat="1" ht="15.75" customHeight="1">
      <c r="B151" s="181"/>
      <c r="C151" s="182"/>
      <c r="D151" s="179" t="s">
        <v>127</v>
      </c>
      <c r="E151" s="183"/>
      <c r="F151" s="184" t="s">
        <v>229</v>
      </c>
      <c r="G151" s="182"/>
      <c r="H151" s="185">
        <v>6.5</v>
      </c>
      <c r="J151" s="182"/>
      <c r="K151" s="182"/>
      <c r="L151" s="186"/>
      <c r="M151" s="187"/>
      <c r="N151" s="182"/>
      <c r="O151" s="182"/>
      <c r="P151" s="182"/>
      <c r="Q151" s="182"/>
      <c r="R151" s="182"/>
      <c r="S151" s="182"/>
      <c r="T151" s="188"/>
      <c r="AT151" s="189" t="s">
        <v>127</v>
      </c>
      <c r="AU151" s="189" t="s">
        <v>77</v>
      </c>
      <c r="AV151" s="190" t="s">
        <v>125</v>
      </c>
      <c r="AW151" s="190" t="s">
        <v>95</v>
      </c>
      <c r="AX151" s="190" t="s">
        <v>19</v>
      </c>
      <c r="AY151" s="189" t="s">
        <v>118</v>
      </c>
    </row>
    <row r="152" spans="2:63" s="132" customFormat="1" ht="30.75" customHeight="1">
      <c r="B152" s="133"/>
      <c r="C152" s="134"/>
      <c r="D152" s="135" t="s">
        <v>68</v>
      </c>
      <c r="E152" s="144" t="s">
        <v>162</v>
      </c>
      <c r="F152" s="144" t="s">
        <v>172</v>
      </c>
      <c r="G152" s="134"/>
      <c r="H152" s="134"/>
      <c r="J152" s="145">
        <f>$BK$152</f>
        <v>0</v>
      </c>
      <c r="K152" s="134"/>
      <c r="L152" s="138"/>
      <c r="M152" s="139"/>
      <c r="N152" s="134"/>
      <c r="O152" s="134"/>
      <c r="P152" s="140">
        <f>SUM($P$153:$P$160)</f>
        <v>0</v>
      </c>
      <c r="Q152" s="134"/>
      <c r="R152" s="140">
        <f>SUM($R$153:$R$160)</f>
        <v>0.32819</v>
      </c>
      <c r="S152" s="134"/>
      <c r="T152" s="141">
        <f>SUM($T$153:$T$160)</f>
        <v>0</v>
      </c>
      <c r="AR152" s="142" t="s">
        <v>19</v>
      </c>
      <c r="AT152" s="142" t="s">
        <v>68</v>
      </c>
      <c r="AU152" s="142" t="s">
        <v>19</v>
      </c>
      <c r="AY152" s="142" t="s">
        <v>118</v>
      </c>
      <c r="BK152" s="143">
        <f>SUM($BK$153:$BK$160)</f>
        <v>0</v>
      </c>
    </row>
    <row r="153" spans="2:65" s="6" customFormat="1" ht="15.75" customHeight="1">
      <c r="B153" s="23"/>
      <c r="C153" s="146" t="s">
        <v>392</v>
      </c>
      <c r="D153" s="146" t="s">
        <v>120</v>
      </c>
      <c r="E153" s="147" t="s">
        <v>393</v>
      </c>
      <c r="F153" s="148" t="s">
        <v>394</v>
      </c>
      <c r="G153" s="149" t="s">
        <v>367</v>
      </c>
      <c r="H153" s="150">
        <v>2</v>
      </c>
      <c r="I153" s="151"/>
      <c r="J153" s="150">
        <f>ROUND($I$153*$H$153,2)</f>
        <v>0</v>
      </c>
      <c r="K153" s="148"/>
      <c r="L153" s="43"/>
      <c r="M153" s="152"/>
      <c r="N153" s="153" t="s">
        <v>40</v>
      </c>
      <c r="O153" s="24"/>
      <c r="P153" s="24"/>
      <c r="Q153" s="154">
        <v>0.08787</v>
      </c>
      <c r="R153" s="154">
        <f>$Q$153*$H$153</f>
        <v>0.17574</v>
      </c>
      <c r="S153" s="154">
        <v>0</v>
      </c>
      <c r="T153" s="155">
        <f>$S$153*$H$153</f>
        <v>0</v>
      </c>
      <c r="AR153" s="88" t="s">
        <v>125</v>
      </c>
      <c r="AT153" s="88" t="s">
        <v>120</v>
      </c>
      <c r="AU153" s="88" t="s">
        <v>77</v>
      </c>
      <c r="AY153" s="6" t="s">
        <v>118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8" t="s">
        <v>19</v>
      </c>
      <c r="BK153" s="156">
        <f>ROUND($I$153*$H$153,2)</f>
        <v>0</v>
      </c>
      <c r="BL153" s="88" t="s">
        <v>125</v>
      </c>
      <c r="BM153" s="88" t="s">
        <v>395</v>
      </c>
    </row>
    <row r="154" spans="2:51" s="6" customFormat="1" ht="15.75" customHeight="1">
      <c r="B154" s="157"/>
      <c r="C154" s="158"/>
      <c r="D154" s="159" t="s">
        <v>127</v>
      </c>
      <c r="E154" s="160"/>
      <c r="F154" s="160" t="s">
        <v>396</v>
      </c>
      <c r="G154" s="158"/>
      <c r="H154" s="161">
        <v>2</v>
      </c>
      <c r="J154" s="158"/>
      <c r="K154" s="158"/>
      <c r="L154" s="162"/>
      <c r="M154" s="163"/>
      <c r="N154" s="158"/>
      <c r="O154" s="158"/>
      <c r="P154" s="158"/>
      <c r="Q154" s="158"/>
      <c r="R154" s="158"/>
      <c r="S154" s="158"/>
      <c r="T154" s="164"/>
      <c r="AT154" s="165" t="s">
        <v>127</v>
      </c>
      <c r="AU154" s="165" t="s">
        <v>77</v>
      </c>
      <c r="AV154" s="166" t="s">
        <v>77</v>
      </c>
      <c r="AW154" s="166" t="s">
        <v>95</v>
      </c>
      <c r="AX154" s="166" t="s">
        <v>19</v>
      </c>
      <c r="AY154" s="165" t="s">
        <v>118</v>
      </c>
    </row>
    <row r="155" spans="2:65" s="6" customFormat="1" ht="15.75" customHeight="1">
      <c r="B155" s="23"/>
      <c r="C155" s="146" t="s">
        <v>397</v>
      </c>
      <c r="D155" s="146" t="s">
        <v>120</v>
      </c>
      <c r="E155" s="147" t="s">
        <v>398</v>
      </c>
      <c r="F155" s="148" t="s">
        <v>399</v>
      </c>
      <c r="G155" s="149" t="s">
        <v>176</v>
      </c>
      <c r="H155" s="150">
        <v>1</v>
      </c>
      <c r="I155" s="151"/>
      <c r="J155" s="150">
        <f>ROUND($I$155*$H$155,2)</f>
        <v>0</v>
      </c>
      <c r="K155" s="148"/>
      <c r="L155" s="43"/>
      <c r="M155" s="152"/>
      <c r="N155" s="153" t="s">
        <v>40</v>
      </c>
      <c r="O155" s="24"/>
      <c r="P155" s="24"/>
      <c r="Q155" s="154">
        <v>0.06926</v>
      </c>
      <c r="R155" s="154">
        <f>$Q$155*$H$155</f>
        <v>0.06926</v>
      </c>
      <c r="S155" s="154">
        <v>0</v>
      </c>
      <c r="T155" s="155">
        <f>$S$155*$H$155</f>
        <v>0</v>
      </c>
      <c r="AR155" s="88" t="s">
        <v>125</v>
      </c>
      <c r="AT155" s="88" t="s">
        <v>120</v>
      </c>
      <c r="AU155" s="88" t="s">
        <v>77</v>
      </c>
      <c r="AY155" s="6" t="s">
        <v>118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8" t="s">
        <v>19</v>
      </c>
      <c r="BK155" s="156">
        <f>ROUND($I$155*$H$155,2)</f>
        <v>0</v>
      </c>
      <c r="BL155" s="88" t="s">
        <v>125</v>
      </c>
      <c r="BM155" s="88" t="s">
        <v>400</v>
      </c>
    </row>
    <row r="156" spans="2:51" s="6" customFormat="1" ht="15.75" customHeight="1">
      <c r="B156" s="157"/>
      <c r="C156" s="158"/>
      <c r="D156" s="159" t="s">
        <v>127</v>
      </c>
      <c r="E156" s="160"/>
      <c r="F156" s="160" t="s">
        <v>372</v>
      </c>
      <c r="G156" s="158"/>
      <c r="H156" s="161">
        <v>1</v>
      </c>
      <c r="J156" s="158"/>
      <c r="K156" s="158"/>
      <c r="L156" s="162"/>
      <c r="M156" s="163"/>
      <c r="N156" s="158"/>
      <c r="O156" s="158"/>
      <c r="P156" s="158"/>
      <c r="Q156" s="158"/>
      <c r="R156" s="158"/>
      <c r="S156" s="158"/>
      <c r="T156" s="164"/>
      <c r="AT156" s="165" t="s">
        <v>127</v>
      </c>
      <c r="AU156" s="165" t="s">
        <v>77</v>
      </c>
      <c r="AV156" s="166" t="s">
        <v>77</v>
      </c>
      <c r="AW156" s="166" t="s">
        <v>95</v>
      </c>
      <c r="AX156" s="166" t="s">
        <v>19</v>
      </c>
      <c r="AY156" s="165" t="s">
        <v>118</v>
      </c>
    </row>
    <row r="157" spans="2:65" s="6" customFormat="1" ht="15.75" customHeight="1">
      <c r="B157" s="23"/>
      <c r="C157" s="146" t="s">
        <v>401</v>
      </c>
      <c r="D157" s="146" t="s">
        <v>120</v>
      </c>
      <c r="E157" s="147" t="s">
        <v>402</v>
      </c>
      <c r="F157" s="148" t="s">
        <v>403</v>
      </c>
      <c r="G157" s="149" t="s">
        <v>367</v>
      </c>
      <c r="H157" s="150">
        <v>1</v>
      </c>
      <c r="I157" s="151"/>
      <c r="J157" s="150">
        <f>ROUND($I$157*$H$157,2)</f>
        <v>0</v>
      </c>
      <c r="K157" s="148"/>
      <c r="L157" s="43"/>
      <c r="M157" s="152"/>
      <c r="N157" s="153" t="s">
        <v>40</v>
      </c>
      <c r="O157" s="24"/>
      <c r="P157" s="24"/>
      <c r="Q157" s="154">
        <v>0</v>
      </c>
      <c r="R157" s="154">
        <f>$Q$157*$H$157</f>
        <v>0</v>
      </c>
      <c r="S157" s="154">
        <v>0</v>
      </c>
      <c r="T157" s="155">
        <f>$S$157*$H$157</f>
        <v>0</v>
      </c>
      <c r="AR157" s="88" t="s">
        <v>125</v>
      </c>
      <c r="AT157" s="88" t="s">
        <v>120</v>
      </c>
      <c r="AU157" s="88" t="s">
        <v>77</v>
      </c>
      <c r="AY157" s="6" t="s">
        <v>118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8" t="s">
        <v>19</v>
      </c>
      <c r="BK157" s="156">
        <f>ROUND($I$157*$H$157,2)</f>
        <v>0</v>
      </c>
      <c r="BL157" s="88" t="s">
        <v>125</v>
      </c>
      <c r="BM157" s="88" t="s">
        <v>404</v>
      </c>
    </row>
    <row r="158" spans="2:51" s="6" customFormat="1" ht="15.75" customHeight="1">
      <c r="B158" s="157"/>
      <c r="C158" s="158"/>
      <c r="D158" s="159" t="s">
        <v>127</v>
      </c>
      <c r="E158" s="160"/>
      <c r="F158" s="160" t="s">
        <v>405</v>
      </c>
      <c r="G158" s="158"/>
      <c r="H158" s="161">
        <v>1</v>
      </c>
      <c r="J158" s="158"/>
      <c r="K158" s="158"/>
      <c r="L158" s="162"/>
      <c r="M158" s="163"/>
      <c r="N158" s="158"/>
      <c r="O158" s="158"/>
      <c r="P158" s="158"/>
      <c r="Q158" s="158"/>
      <c r="R158" s="158"/>
      <c r="S158" s="158"/>
      <c r="T158" s="164"/>
      <c r="AT158" s="165" t="s">
        <v>127</v>
      </c>
      <c r="AU158" s="165" t="s">
        <v>77</v>
      </c>
      <c r="AV158" s="166" t="s">
        <v>77</v>
      </c>
      <c r="AW158" s="166" t="s">
        <v>95</v>
      </c>
      <c r="AX158" s="166" t="s">
        <v>19</v>
      </c>
      <c r="AY158" s="165" t="s">
        <v>118</v>
      </c>
    </row>
    <row r="159" spans="2:65" s="6" customFormat="1" ht="15.75" customHeight="1">
      <c r="B159" s="23"/>
      <c r="C159" s="146" t="s">
        <v>406</v>
      </c>
      <c r="D159" s="146" t="s">
        <v>120</v>
      </c>
      <c r="E159" s="147" t="s">
        <v>407</v>
      </c>
      <c r="F159" s="148" t="s">
        <v>408</v>
      </c>
      <c r="G159" s="149" t="s">
        <v>176</v>
      </c>
      <c r="H159" s="150">
        <v>9.4</v>
      </c>
      <c r="I159" s="151"/>
      <c r="J159" s="150">
        <f>ROUND($I$159*$H$159,2)</f>
        <v>0</v>
      </c>
      <c r="K159" s="148"/>
      <c r="L159" s="43"/>
      <c r="M159" s="152"/>
      <c r="N159" s="153" t="s">
        <v>40</v>
      </c>
      <c r="O159" s="24"/>
      <c r="P159" s="24"/>
      <c r="Q159" s="154">
        <v>0.00885</v>
      </c>
      <c r="R159" s="154">
        <f>$Q$159*$H$159</f>
        <v>0.08319</v>
      </c>
      <c r="S159" s="154">
        <v>0</v>
      </c>
      <c r="T159" s="155">
        <f>$S$159*$H$159</f>
        <v>0</v>
      </c>
      <c r="AR159" s="88" t="s">
        <v>125</v>
      </c>
      <c r="AT159" s="88" t="s">
        <v>120</v>
      </c>
      <c r="AU159" s="88" t="s">
        <v>77</v>
      </c>
      <c r="AY159" s="6" t="s">
        <v>118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8" t="s">
        <v>19</v>
      </c>
      <c r="BK159" s="156">
        <f>ROUND($I$159*$H$159,2)</f>
        <v>0</v>
      </c>
      <c r="BL159" s="88" t="s">
        <v>125</v>
      </c>
      <c r="BM159" s="88" t="s">
        <v>409</v>
      </c>
    </row>
    <row r="160" spans="2:51" s="6" customFormat="1" ht="15.75" customHeight="1">
      <c r="B160" s="157"/>
      <c r="C160" s="158"/>
      <c r="D160" s="159" t="s">
        <v>127</v>
      </c>
      <c r="E160" s="160"/>
      <c r="F160" s="160" t="s">
        <v>410</v>
      </c>
      <c r="G160" s="158"/>
      <c r="H160" s="161">
        <v>9.4</v>
      </c>
      <c r="J160" s="158"/>
      <c r="K160" s="158"/>
      <c r="L160" s="162"/>
      <c r="M160" s="163"/>
      <c r="N160" s="158"/>
      <c r="O160" s="158"/>
      <c r="P160" s="158"/>
      <c r="Q160" s="158"/>
      <c r="R160" s="158"/>
      <c r="S160" s="158"/>
      <c r="T160" s="164"/>
      <c r="AT160" s="165" t="s">
        <v>127</v>
      </c>
      <c r="AU160" s="165" t="s">
        <v>77</v>
      </c>
      <c r="AV160" s="166" t="s">
        <v>77</v>
      </c>
      <c r="AW160" s="166" t="s">
        <v>95</v>
      </c>
      <c r="AX160" s="166" t="s">
        <v>19</v>
      </c>
      <c r="AY160" s="165" t="s">
        <v>118</v>
      </c>
    </row>
    <row r="161" spans="2:63" s="132" customFormat="1" ht="30.75" customHeight="1">
      <c r="B161" s="133"/>
      <c r="C161" s="134"/>
      <c r="D161" s="135" t="s">
        <v>68</v>
      </c>
      <c r="E161" s="144" t="s">
        <v>196</v>
      </c>
      <c r="F161" s="144" t="s">
        <v>197</v>
      </c>
      <c r="G161" s="134"/>
      <c r="H161" s="134"/>
      <c r="J161" s="145">
        <f>$BK$161</f>
        <v>0</v>
      </c>
      <c r="K161" s="134"/>
      <c r="L161" s="138"/>
      <c r="M161" s="139"/>
      <c r="N161" s="134"/>
      <c r="O161" s="134"/>
      <c r="P161" s="140">
        <f>$P$162</f>
        <v>0</v>
      </c>
      <c r="Q161" s="134"/>
      <c r="R161" s="140">
        <f>$R$162</f>
        <v>0</v>
      </c>
      <c r="S161" s="134"/>
      <c r="T161" s="141">
        <f>$T$162</f>
        <v>0</v>
      </c>
      <c r="AR161" s="142" t="s">
        <v>19</v>
      </c>
      <c r="AT161" s="142" t="s">
        <v>68</v>
      </c>
      <c r="AU161" s="142" t="s">
        <v>19</v>
      </c>
      <c r="AY161" s="142" t="s">
        <v>118</v>
      </c>
      <c r="BK161" s="143">
        <f>$BK$162</f>
        <v>0</v>
      </c>
    </row>
    <row r="162" spans="2:65" s="6" customFormat="1" ht="15.75" customHeight="1">
      <c r="B162" s="23"/>
      <c r="C162" s="146" t="s">
        <v>411</v>
      </c>
      <c r="D162" s="146" t="s">
        <v>120</v>
      </c>
      <c r="E162" s="147" t="s">
        <v>198</v>
      </c>
      <c r="F162" s="148" t="s">
        <v>199</v>
      </c>
      <c r="G162" s="149" t="s">
        <v>184</v>
      </c>
      <c r="H162" s="150">
        <v>22.1</v>
      </c>
      <c r="I162" s="151"/>
      <c r="J162" s="150">
        <f>ROUND($I$162*$H$162,2)</f>
        <v>0</v>
      </c>
      <c r="K162" s="148" t="s">
        <v>124</v>
      </c>
      <c r="L162" s="43"/>
      <c r="M162" s="152"/>
      <c r="N162" s="191" t="s">
        <v>40</v>
      </c>
      <c r="O162" s="192"/>
      <c r="P162" s="192"/>
      <c r="Q162" s="193">
        <v>0</v>
      </c>
      <c r="R162" s="193">
        <f>$Q$162*$H$162</f>
        <v>0</v>
      </c>
      <c r="S162" s="193">
        <v>0</v>
      </c>
      <c r="T162" s="194">
        <f>$S$162*$H$162</f>
        <v>0</v>
      </c>
      <c r="AR162" s="88" t="s">
        <v>125</v>
      </c>
      <c r="AT162" s="88" t="s">
        <v>120</v>
      </c>
      <c r="AU162" s="88" t="s">
        <v>77</v>
      </c>
      <c r="AY162" s="6" t="s">
        <v>118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8" t="s">
        <v>19</v>
      </c>
      <c r="BK162" s="156">
        <f>ROUND($I$162*$H$162,2)</f>
        <v>0</v>
      </c>
      <c r="BL162" s="88" t="s">
        <v>125</v>
      </c>
      <c r="BM162" s="88" t="s">
        <v>412</v>
      </c>
    </row>
    <row r="163" spans="2:12" s="6" customFormat="1" ht="7.5" customHeight="1">
      <c r="B163" s="38"/>
      <c r="C163" s="39"/>
      <c r="D163" s="39"/>
      <c r="E163" s="39"/>
      <c r="F163" s="39"/>
      <c r="G163" s="39"/>
      <c r="H163" s="39"/>
      <c r="I163" s="101"/>
      <c r="J163" s="39"/>
      <c r="K163" s="39"/>
      <c r="L163" s="43"/>
    </row>
    <row r="164" s="2" customFormat="1" ht="14.25" customHeight="1"/>
  </sheetData>
  <sheetProtection password="CC35" sheet="1" objects="1" scenarios="1" formatColumns="0" formatRows="0" sort="0" autoFilter="0"/>
  <autoFilter ref="C83:K83"/>
  <mergeCells count="9">
    <mergeCell ref="L2:V2"/>
    <mergeCell ref="E47:H47"/>
    <mergeCell ref="E74:H74"/>
    <mergeCell ref="E76:H76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6"/>
      <c r="C1" s="236"/>
      <c r="D1" s="237" t="s">
        <v>1</v>
      </c>
      <c r="E1" s="236"/>
      <c r="F1" s="238" t="s">
        <v>527</v>
      </c>
      <c r="G1" s="243" t="s">
        <v>528</v>
      </c>
      <c r="H1" s="243"/>
      <c r="I1" s="236"/>
      <c r="J1" s="238" t="s">
        <v>529</v>
      </c>
      <c r="K1" s="237" t="s">
        <v>87</v>
      </c>
      <c r="L1" s="238" t="s">
        <v>530</v>
      </c>
      <c r="M1" s="238"/>
      <c r="N1" s="238"/>
      <c r="O1" s="238"/>
      <c r="P1" s="238"/>
      <c r="Q1" s="238"/>
      <c r="R1" s="238"/>
      <c r="S1" s="238"/>
      <c r="T1" s="238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1"/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2" t="str">
        <f>'Rekapitulace stavby'!$K$6</f>
        <v>Protipovodňová ochrana obce Vrbno - Poldr Vrbno</v>
      </c>
      <c r="F7" s="200"/>
      <c r="G7" s="200"/>
      <c r="H7" s="200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5" t="s">
        <v>413</v>
      </c>
      <c r="F9" s="207"/>
      <c r="G9" s="207"/>
      <c r="H9" s="20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17</v>
      </c>
      <c r="E11" s="24"/>
      <c r="F11" s="17"/>
      <c r="G11" s="24"/>
      <c r="H11" s="24"/>
      <c r="I11" s="87" t="s">
        <v>18</v>
      </c>
      <c r="J11" s="17"/>
      <c r="K11" s="27"/>
    </row>
    <row r="12" spans="2:11" s="6" customFormat="1" ht="15" customHeight="1">
      <c r="B12" s="23"/>
      <c r="C12" s="24"/>
      <c r="D12" s="19" t="s">
        <v>20</v>
      </c>
      <c r="E12" s="24"/>
      <c r="F12" s="17" t="s">
        <v>21</v>
      </c>
      <c r="G12" s="24"/>
      <c r="H12" s="24"/>
      <c r="I12" s="87" t="s">
        <v>22</v>
      </c>
      <c r="J12" s="52" t="str">
        <f>'Rekapitulace stavby'!$AN$8</f>
        <v>09.05.2014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26</v>
      </c>
      <c r="E14" s="24"/>
      <c r="F14" s="24"/>
      <c r="G14" s="24"/>
      <c r="H14" s="24"/>
      <c r="I14" s="87" t="s">
        <v>27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7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7" t="s">
        <v>27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7" t="s">
        <v>27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7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03"/>
      <c r="F24" s="233"/>
      <c r="G24" s="233"/>
      <c r="H24" s="233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35</v>
      </c>
      <c r="E27" s="24"/>
      <c r="F27" s="24"/>
      <c r="G27" s="24"/>
      <c r="H27" s="24"/>
      <c r="J27" s="66">
        <f>ROUND($J$84,2)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4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95" t="s">
        <v>39</v>
      </c>
      <c r="E30" s="95" t="s">
        <v>40</v>
      </c>
      <c r="F30" s="96">
        <f>ROUND(SUM($BE$84:$BE$182),2)</f>
        <v>0</v>
      </c>
      <c r="G30" s="24"/>
      <c r="H30" s="24"/>
      <c r="I30" s="97">
        <v>0.21</v>
      </c>
      <c r="J30" s="96">
        <f>ROUND(SUM($BE$84:$BE$182)*$I$30,2)</f>
        <v>0</v>
      </c>
      <c r="K30" s="27"/>
    </row>
    <row r="31" spans="2:11" s="6" customFormat="1" ht="15" customHeight="1">
      <c r="B31" s="23"/>
      <c r="C31" s="24"/>
      <c r="D31" s="24"/>
      <c r="E31" s="95" t="s">
        <v>41</v>
      </c>
      <c r="F31" s="96">
        <f>ROUND(SUM($BF$84:$BF$182),2)</f>
        <v>0</v>
      </c>
      <c r="G31" s="24"/>
      <c r="H31" s="24"/>
      <c r="I31" s="97">
        <v>0.15</v>
      </c>
      <c r="J31" s="96">
        <f>ROUND(SUM($BF$84:$BF$182)*$I$31,2)</f>
        <v>0</v>
      </c>
      <c r="K31" s="27"/>
    </row>
    <row r="32" spans="2:11" s="6" customFormat="1" ht="15" customHeight="1" hidden="1">
      <c r="B32" s="23"/>
      <c r="C32" s="24"/>
      <c r="D32" s="24"/>
      <c r="E32" s="95" t="s">
        <v>42</v>
      </c>
      <c r="F32" s="96">
        <f>ROUND(SUM($BG$84:$BG$182),2)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95" t="s">
        <v>43</v>
      </c>
      <c r="F33" s="96">
        <f>ROUND(SUM($BH$84:$BH$182),2)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95" t="s">
        <v>44</v>
      </c>
      <c r="F34" s="96">
        <f>ROUND(SUM($BI$84:$BI$182),2)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2" t="str">
        <f>$E$7</f>
        <v>Protipovodňová ochrana obce Vrbno - Poldr Vrbno</v>
      </c>
      <c r="F45" s="207"/>
      <c r="G45" s="207"/>
      <c r="H45" s="207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5" t="str">
        <f>$E$9</f>
        <v>04 - SO 02.2  Úprava koryta pod hrází</v>
      </c>
      <c r="F47" s="207"/>
      <c r="G47" s="207"/>
      <c r="H47" s="20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20</v>
      </c>
      <c r="D49" s="24"/>
      <c r="E49" s="24"/>
      <c r="F49" s="17" t="str">
        <f>$F$12</f>
        <v>Vrbno u Kadova </v>
      </c>
      <c r="G49" s="24"/>
      <c r="H49" s="24"/>
      <c r="I49" s="87" t="s">
        <v>22</v>
      </c>
      <c r="J49" s="52" t="str">
        <f>IF($J$12="","",$J$12)</f>
        <v>09.05.2014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26</v>
      </c>
      <c r="D51" s="24"/>
      <c r="E51" s="24"/>
      <c r="F51" s="17" t="str">
        <f>$E$15</f>
        <v> </v>
      </c>
      <c r="G51" s="24"/>
      <c r="H51" s="24"/>
      <c r="I51" s="87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94</v>
      </c>
      <c r="D56" s="24"/>
      <c r="E56" s="24"/>
      <c r="F56" s="24"/>
      <c r="G56" s="24"/>
      <c r="H56" s="24"/>
      <c r="J56" s="66">
        <f>ROUND($J$84,2)</f>
        <v>0</v>
      </c>
      <c r="K56" s="27"/>
      <c r="AU56" s="6" t="s">
        <v>95</v>
      </c>
    </row>
    <row r="57" spans="2:11" s="72" customFormat="1" ht="25.5" customHeight="1">
      <c r="B57" s="108"/>
      <c r="C57" s="109"/>
      <c r="D57" s="110" t="s">
        <v>96</v>
      </c>
      <c r="E57" s="110"/>
      <c r="F57" s="110"/>
      <c r="G57" s="110"/>
      <c r="H57" s="110"/>
      <c r="I57" s="111"/>
      <c r="J57" s="112">
        <f>ROUND($J$85,2)</f>
        <v>0</v>
      </c>
      <c r="K57" s="113"/>
    </row>
    <row r="58" spans="2:11" s="114" customFormat="1" ht="21" customHeight="1">
      <c r="B58" s="115"/>
      <c r="C58" s="116"/>
      <c r="D58" s="117" t="s">
        <v>97</v>
      </c>
      <c r="E58" s="117"/>
      <c r="F58" s="117"/>
      <c r="G58" s="117"/>
      <c r="H58" s="117"/>
      <c r="I58" s="118"/>
      <c r="J58" s="119">
        <f>ROUND($J$86,2)</f>
        <v>0</v>
      </c>
      <c r="K58" s="120"/>
    </row>
    <row r="59" spans="2:11" s="114" customFormat="1" ht="21" customHeight="1">
      <c r="B59" s="115"/>
      <c r="C59" s="116"/>
      <c r="D59" s="117" t="s">
        <v>283</v>
      </c>
      <c r="E59" s="117"/>
      <c r="F59" s="117"/>
      <c r="G59" s="117"/>
      <c r="H59" s="117"/>
      <c r="I59" s="118"/>
      <c r="J59" s="119">
        <f>ROUND($J$117,2)</f>
        <v>0</v>
      </c>
      <c r="K59" s="120"/>
    </row>
    <row r="60" spans="2:11" s="114" customFormat="1" ht="21" customHeight="1">
      <c r="B60" s="115"/>
      <c r="C60" s="116"/>
      <c r="D60" s="117" t="s">
        <v>204</v>
      </c>
      <c r="E60" s="117"/>
      <c r="F60" s="117"/>
      <c r="G60" s="117"/>
      <c r="H60" s="117"/>
      <c r="I60" s="118"/>
      <c r="J60" s="119">
        <f>ROUND($J$134,2)</f>
        <v>0</v>
      </c>
      <c r="K60" s="120"/>
    </row>
    <row r="61" spans="2:11" s="114" customFormat="1" ht="21" customHeight="1">
      <c r="B61" s="115"/>
      <c r="C61" s="116"/>
      <c r="D61" s="117" t="s">
        <v>284</v>
      </c>
      <c r="E61" s="117"/>
      <c r="F61" s="117"/>
      <c r="G61" s="117"/>
      <c r="H61" s="117"/>
      <c r="I61" s="118"/>
      <c r="J61" s="119">
        <f>ROUND($J$150,2)</f>
        <v>0</v>
      </c>
      <c r="K61" s="120"/>
    </row>
    <row r="62" spans="2:11" s="114" customFormat="1" ht="21" customHeight="1">
      <c r="B62" s="115"/>
      <c r="C62" s="116"/>
      <c r="D62" s="117" t="s">
        <v>98</v>
      </c>
      <c r="E62" s="117"/>
      <c r="F62" s="117"/>
      <c r="G62" s="117"/>
      <c r="H62" s="117"/>
      <c r="I62" s="118"/>
      <c r="J62" s="119">
        <f>ROUND($J$162,2)</f>
        <v>0</v>
      </c>
      <c r="K62" s="120"/>
    </row>
    <row r="63" spans="2:11" s="114" customFormat="1" ht="21" customHeight="1">
      <c r="B63" s="115"/>
      <c r="C63" s="116"/>
      <c r="D63" s="117" t="s">
        <v>99</v>
      </c>
      <c r="E63" s="117"/>
      <c r="F63" s="117"/>
      <c r="G63" s="117"/>
      <c r="H63" s="117"/>
      <c r="I63" s="118"/>
      <c r="J63" s="119">
        <f>ROUND($J$175,2)</f>
        <v>0</v>
      </c>
      <c r="K63" s="120"/>
    </row>
    <row r="64" spans="2:11" s="114" customFormat="1" ht="21" customHeight="1">
      <c r="B64" s="115"/>
      <c r="C64" s="116"/>
      <c r="D64" s="117" t="s">
        <v>100</v>
      </c>
      <c r="E64" s="117"/>
      <c r="F64" s="117"/>
      <c r="G64" s="117"/>
      <c r="H64" s="117"/>
      <c r="I64" s="118"/>
      <c r="J64" s="119">
        <f>ROUND($J$181,2)</f>
        <v>0</v>
      </c>
      <c r="K64" s="120"/>
    </row>
    <row r="65" spans="2:11" s="6" customFormat="1" ht="22.5" customHeight="1">
      <c r="B65" s="23"/>
      <c r="C65" s="24"/>
      <c r="D65" s="24"/>
      <c r="E65" s="24"/>
      <c r="F65" s="24"/>
      <c r="G65" s="24"/>
      <c r="H65" s="24"/>
      <c r="J65" s="24"/>
      <c r="K65" s="27"/>
    </row>
    <row r="66" spans="2:11" s="6" customFormat="1" ht="7.5" customHeight="1">
      <c r="B66" s="38"/>
      <c r="C66" s="39"/>
      <c r="D66" s="39"/>
      <c r="E66" s="39"/>
      <c r="F66" s="39"/>
      <c r="G66" s="39"/>
      <c r="H66" s="39"/>
      <c r="I66" s="101"/>
      <c r="J66" s="39"/>
      <c r="K66" s="40"/>
    </row>
    <row r="70" spans="2:12" s="6" customFormat="1" ht="7.5" customHeight="1">
      <c r="B70" s="41"/>
      <c r="C70" s="42"/>
      <c r="D70" s="42"/>
      <c r="E70" s="42"/>
      <c r="F70" s="42"/>
      <c r="G70" s="42"/>
      <c r="H70" s="42"/>
      <c r="I70" s="103"/>
      <c r="J70" s="42"/>
      <c r="K70" s="42"/>
      <c r="L70" s="43"/>
    </row>
    <row r="71" spans="2:12" s="6" customFormat="1" ht="37.5" customHeight="1">
      <c r="B71" s="23"/>
      <c r="C71" s="12" t="s">
        <v>101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>
      <c r="B73" s="23"/>
      <c r="C73" s="19" t="s">
        <v>15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6.5" customHeight="1">
      <c r="B74" s="23"/>
      <c r="C74" s="24"/>
      <c r="D74" s="24"/>
      <c r="E74" s="232" t="str">
        <f>$E$7</f>
        <v>Protipovodňová ochrana obce Vrbno - Poldr Vrbno</v>
      </c>
      <c r="F74" s="207"/>
      <c r="G74" s="207"/>
      <c r="H74" s="207"/>
      <c r="J74" s="24"/>
      <c r="K74" s="24"/>
      <c r="L74" s="43"/>
    </row>
    <row r="75" spans="2:12" s="6" customFormat="1" ht="15" customHeight="1">
      <c r="B75" s="23"/>
      <c r="C75" s="19" t="s">
        <v>89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215" t="str">
        <f>$E$9</f>
        <v>04 - SO 02.2  Úprava koryta pod hrází</v>
      </c>
      <c r="F76" s="207"/>
      <c r="G76" s="207"/>
      <c r="H76" s="207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20</v>
      </c>
      <c r="D78" s="24"/>
      <c r="E78" s="24"/>
      <c r="F78" s="17" t="str">
        <f>$F$12</f>
        <v>Vrbno u Kadova </v>
      </c>
      <c r="G78" s="24"/>
      <c r="H78" s="24"/>
      <c r="I78" s="87" t="s">
        <v>22</v>
      </c>
      <c r="J78" s="52" t="str">
        <f>IF($J$12="","",$J$12)</f>
        <v>09.05.2014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26</v>
      </c>
      <c r="D80" s="24"/>
      <c r="E80" s="24"/>
      <c r="F80" s="17" t="str">
        <f>$E$15</f>
        <v> </v>
      </c>
      <c r="G80" s="24"/>
      <c r="H80" s="24"/>
      <c r="I80" s="87" t="s">
        <v>32</v>
      </c>
      <c r="J80" s="17" t="str">
        <f>$E$21</f>
        <v> </v>
      </c>
      <c r="K80" s="24"/>
      <c r="L80" s="43"/>
    </row>
    <row r="81" spans="2:12" s="6" customFormat="1" ht="15" customHeight="1">
      <c r="B81" s="23"/>
      <c r="C81" s="19" t="s">
        <v>30</v>
      </c>
      <c r="D81" s="24"/>
      <c r="E81" s="24"/>
      <c r="F81" s="17">
        <f>IF($E$18="","",$E$18)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1" customFormat="1" ht="30" customHeight="1">
      <c r="B83" s="122"/>
      <c r="C83" s="123" t="s">
        <v>102</v>
      </c>
      <c r="D83" s="124" t="s">
        <v>54</v>
      </c>
      <c r="E83" s="124" t="s">
        <v>50</v>
      </c>
      <c r="F83" s="124" t="s">
        <v>103</v>
      </c>
      <c r="G83" s="124" t="s">
        <v>104</v>
      </c>
      <c r="H83" s="124" t="s">
        <v>105</v>
      </c>
      <c r="I83" s="125" t="s">
        <v>106</v>
      </c>
      <c r="J83" s="124" t="s">
        <v>107</v>
      </c>
      <c r="K83" s="126" t="s">
        <v>108</v>
      </c>
      <c r="L83" s="127"/>
      <c r="M83" s="58" t="s">
        <v>109</v>
      </c>
      <c r="N83" s="59" t="s">
        <v>39</v>
      </c>
      <c r="O83" s="59" t="s">
        <v>110</v>
      </c>
      <c r="P83" s="59" t="s">
        <v>111</v>
      </c>
      <c r="Q83" s="59" t="s">
        <v>112</v>
      </c>
      <c r="R83" s="59" t="s">
        <v>113</v>
      </c>
      <c r="S83" s="59" t="s">
        <v>114</v>
      </c>
      <c r="T83" s="60" t="s">
        <v>115</v>
      </c>
    </row>
    <row r="84" spans="2:63" s="6" customFormat="1" ht="30" customHeight="1">
      <c r="B84" s="23"/>
      <c r="C84" s="65" t="s">
        <v>94</v>
      </c>
      <c r="D84" s="24"/>
      <c r="E84" s="24"/>
      <c r="F84" s="24"/>
      <c r="G84" s="24"/>
      <c r="H84" s="24"/>
      <c r="J84" s="128">
        <f>$BK$84</f>
        <v>0</v>
      </c>
      <c r="K84" s="24"/>
      <c r="L84" s="43"/>
      <c r="M84" s="62"/>
      <c r="N84" s="63"/>
      <c r="O84" s="63"/>
      <c r="P84" s="129">
        <f>$P$85</f>
        <v>0</v>
      </c>
      <c r="Q84" s="63"/>
      <c r="R84" s="129">
        <f>$R$85</f>
        <v>36.776835999999996</v>
      </c>
      <c r="S84" s="63"/>
      <c r="T84" s="130">
        <f>$T$85</f>
        <v>3.714</v>
      </c>
      <c r="AT84" s="6" t="s">
        <v>68</v>
      </c>
      <c r="AU84" s="6" t="s">
        <v>95</v>
      </c>
      <c r="BK84" s="131">
        <f>$BK$85</f>
        <v>0</v>
      </c>
    </row>
    <row r="85" spans="2:63" s="132" customFormat="1" ht="37.5" customHeight="1">
      <c r="B85" s="133"/>
      <c r="C85" s="134"/>
      <c r="D85" s="135" t="s">
        <v>68</v>
      </c>
      <c r="E85" s="136" t="s">
        <v>116</v>
      </c>
      <c r="F85" s="136" t="s">
        <v>117</v>
      </c>
      <c r="G85" s="134"/>
      <c r="H85" s="134"/>
      <c r="J85" s="137">
        <f>$BK$85</f>
        <v>0</v>
      </c>
      <c r="K85" s="134"/>
      <c r="L85" s="138"/>
      <c r="M85" s="139"/>
      <c r="N85" s="134"/>
      <c r="O85" s="134"/>
      <c r="P85" s="140">
        <f>$P$86+$P$117+$P$134+$P$150+$P$162+$P$175+$P$181</f>
        <v>0</v>
      </c>
      <c r="Q85" s="134"/>
      <c r="R85" s="140">
        <f>$R$86+$R$117+$R$134+$R$150+$R$162+$R$175+$R$181</f>
        <v>36.776835999999996</v>
      </c>
      <c r="S85" s="134"/>
      <c r="T85" s="141">
        <f>$T$86+$T$117+$T$134+$T$150+$T$162+$T$175+$T$181</f>
        <v>3.714</v>
      </c>
      <c r="AR85" s="142" t="s">
        <v>19</v>
      </c>
      <c r="AT85" s="142" t="s">
        <v>68</v>
      </c>
      <c r="AU85" s="142" t="s">
        <v>69</v>
      </c>
      <c r="AY85" s="142" t="s">
        <v>118</v>
      </c>
      <c r="BK85" s="143">
        <f>$BK$86+$BK$117+$BK$134+$BK$150+$BK$162+$BK$175+$BK$181</f>
        <v>0</v>
      </c>
    </row>
    <row r="86" spans="2:63" s="132" customFormat="1" ht="21" customHeight="1">
      <c r="B86" s="133"/>
      <c r="C86" s="134"/>
      <c r="D86" s="135" t="s">
        <v>68</v>
      </c>
      <c r="E86" s="144" t="s">
        <v>19</v>
      </c>
      <c r="F86" s="144" t="s">
        <v>119</v>
      </c>
      <c r="G86" s="134"/>
      <c r="H86" s="134"/>
      <c r="J86" s="145">
        <f>$BK$86</f>
        <v>0</v>
      </c>
      <c r="K86" s="134"/>
      <c r="L86" s="138"/>
      <c r="M86" s="139"/>
      <c r="N86" s="134"/>
      <c r="O86" s="134"/>
      <c r="P86" s="140">
        <f>SUM($P$87:$P$116)</f>
        <v>0</v>
      </c>
      <c r="Q86" s="134"/>
      <c r="R86" s="140">
        <f>SUM($R$87:$R$116)</f>
        <v>0.0004</v>
      </c>
      <c r="S86" s="134"/>
      <c r="T86" s="141">
        <f>SUM($T$87:$T$116)</f>
        <v>0</v>
      </c>
      <c r="AR86" s="142" t="s">
        <v>19</v>
      </c>
      <c r="AT86" s="142" t="s">
        <v>68</v>
      </c>
      <c r="AU86" s="142" t="s">
        <v>19</v>
      </c>
      <c r="AY86" s="142" t="s">
        <v>118</v>
      </c>
      <c r="BK86" s="143">
        <f>SUM($BK$87:$BK$116)</f>
        <v>0</v>
      </c>
    </row>
    <row r="87" spans="2:65" s="6" customFormat="1" ht="15.75" customHeight="1">
      <c r="B87" s="23"/>
      <c r="C87" s="146" t="s">
        <v>19</v>
      </c>
      <c r="D87" s="146" t="s">
        <v>120</v>
      </c>
      <c r="E87" s="147" t="s">
        <v>285</v>
      </c>
      <c r="F87" s="148" t="s">
        <v>286</v>
      </c>
      <c r="G87" s="149" t="s">
        <v>123</v>
      </c>
      <c r="H87" s="150">
        <v>37</v>
      </c>
      <c r="I87" s="151"/>
      <c r="J87" s="150">
        <f>ROUND($I$87*$H$87,2)</f>
        <v>0</v>
      </c>
      <c r="K87" s="148" t="s">
        <v>124</v>
      </c>
      <c r="L87" s="43"/>
      <c r="M87" s="152"/>
      <c r="N87" s="153" t="s">
        <v>40</v>
      </c>
      <c r="O87" s="24"/>
      <c r="P87" s="24"/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8" t="s">
        <v>125</v>
      </c>
      <c r="AT87" s="88" t="s">
        <v>120</v>
      </c>
      <c r="AU87" s="88" t="s">
        <v>77</v>
      </c>
      <c r="AY87" s="6" t="s">
        <v>118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8" t="s">
        <v>19</v>
      </c>
      <c r="BK87" s="156">
        <f>ROUND($I$87*$H$87,2)</f>
        <v>0</v>
      </c>
      <c r="BL87" s="88" t="s">
        <v>125</v>
      </c>
      <c r="BM87" s="88" t="s">
        <v>287</v>
      </c>
    </row>
    <row r="88" spans="2:51" s="6" customFormat="1" ht="15.75" customHeight="1">
      <c r="B88" s="157"/>
      <c r="C88" s="158"/>
      <c r="D88" s="159" t="s">
        <v>127</v>
      </c>
      <c r="E88" s="160"/>
      <c r="F88" s="160" t="s">
        <v>414</v>
      </c>
      <c r="G88" s="158"/>
      <c r="H88" s="161">
        <v>0.9</v>
      </c>
      <c r="J88" s="158"/>
      <c r="K88" s="158"/>
      <c r="L88" s="162"/>
      <c r="M88" s="163"/>
      <c r="N88" s="158"/>
      <c r="O88" s="158"/>
      <c r="P88" s="158"/>
      <c r="Q88" s="158"/>
      <c r="R88" s="158"/>
      <c r="S88" s="158"/>
      <c r="T88" s="164"/>
      <c r="AT88" s="165" t="s">
        <v>127</v>
      </c>
      <c r="AU88" s="165" t="s">
        <v>77</v>
      </c>
      <c r="AV88" s="166" t="s">
        <v>77</v>
      </c>
      <c r="AW88" s="166" t="s">
        <v>95</v>
      </c>
      <c r="AX88" s="166" t="s">
        <v>69</v>
      </c>
      <c r="AY88" s="165" t="s">
        <v>118</v>
      </c>
    </row>
    <row r="89" spans="2:51" s="6" customFormat="1" ht="15.75" customHeight="1">
      <c r="B89" s="157"/>
      <c r="C89" s="158"/>
      <c r="D89" s="179" t="s">
        <v>127</v>
      </c>
      <c r="E89" s="180"/>
      <c r="F89" s="160" t="s">
        <v>415</v>
      </c>
      <c r="G89" s="158"/>
      <c r="H89" s="161">
        <v>25.2</v>
      </c>
      <c r="J89" s="158"/>
      <c r="K89" s="158"/>
      <c r="L89" s="162"/>
      <c r="M89" s="163"/>
      <c r="N89" s="158"/>
      <c r="O89" s="158"/>
      <c r="P89" s="158"/>
      <c r="Q89" s="158"/>
      <c r="R89" s="158"/>
      <c r="S89" s="158"/>
      <c r="T89" s="164"/>
      <c r="AT89" s="165" t="s">
        <v>127</v>
      </c>
      <c r="AU89" s="165" t="s">
        <v>77</v>
      </c>
      <c r="AV89" s="166" t="s">
        <v>77</v>
      </c>
      <c r="AW89" s="166" t="s">
        <v>95</v>
      </c>
      <c r="AX89" s="166" t="s">
        <v>69</v>
      </c>
      <c r="AY89" s="165" t="s">
        <v>118</v>
      </c>
    </row>
    <row r="90" spans="2:51" s="6" customFormat="1" ht="15.75" customHeight="1">
      <c r="B90" s="157"/>
      <c r="C90" s="158"/>
      <c r="D90" s="179" t="s">
        <v>127</v>
      </c>
      <c r="E90" s="180"/>
      <c r="F90" s="160" t="s">
        <v>416</v>
      </c>
      <c r="G90" s="158"/>
      <c r="H90" s="161">
        <v>10.9</v>
      </c>
      <c r="J90" s="158"/>
      <c r="K90" s="158"/>
      <c r="L90" s="162"/>
      <c r="M90" s="163"/>
      <c r="N90" s="158"/>
      <c r="O90" s="158"/>
      <c r="P90" s="158"/>
      <c r="Q90" s="158"/>
      <c r="R90" s="158"/>
      <c r="S90" s="158"/>
      <c r="T90" s="164"/>
      <c r="AT90" s="165" t="s">
        <v>127</v>
      </c>
      <c r="AU90" s="165" t="s">
        <v>77</v>
      </c>
      <c r="AV90" s="166" t="s">
        <v>77</v>
      </c>
      <c r="AW90" s="166" t="s">
        <v>95</v>
      </c>
      <c r="AX90" s="166" t="s">
        <v>69</v>
      </c>
      <c r="AY90" s="165" t="s">
        <v>118</v>
      </c>
    </row>
    <row r="91" spans="2:51" s="6" customFormat="1" ht="15.75" customHeight="1">
      <c r="B91" s="181"/>
      <c r="C91" s="182"/>
      <c r="D91" s="179" t="s">
        <v>127</v>
      </c>
      <c r="E91" s="183"/>
      <c r="F91" s="184" t="s">
        <v>229</v>
      </c>
      <c r="G91" s="182"/>
      <c r="H91" s="185">
        <v>37</v>
      </c>
      <c r="J91" s="182"/>
      <c r="K91" s="182"/>
      <c r="L91" s="186"/>
      <c r="M91" s="187"/>
      <c r="N91" s="182"/>
      <c r="O91" s="182"/>
      <c r="P91" s="182"/>
      <c r="Q91" s="182"/>
      <c r="R91" s="182"/>
      <c r="S91" s="182"/>
      <c r="T91" s="188"/>
      <c r="AT91" s="189" t="s">
        <v>127</v>
      </c>
      <c r="AU91" s="189" t="s">
        <v>77</v>
      </c>
      <c r="AV91" s="190" t="s">
        <v>125</v>
      </c>
      <c r="AW91" s="190" t="s">
        <v>95</v>
      </c>
      <c r="AX91" s="190" t="s">
        <v>19</v>
      </c>
      <c r="AY91" s="189" t="s">
        <v>118</v>
      </c>
    </row>
    <row r="92" spans="2:65" s="6" customFormat="1" ht="15.75" customHeight="1">
      <c r="B92" s="23"/>
      <c r="C92" s="146" t="s">
        <v>77</v>
      </c>
      <c r="D92" s="146" t="s">
        <v>120</v>
      </c>
      <c r="E92" s="147" t="s">
        <v>417</v>
      </c>
      <c r="F92" s="148" t="s">
        <v>418</v>
      </c>
      <c r="G92" s="149" t="s">
        <v>123</v>
      </c>
      <c r="H92" s="150">
        <v>6</v>
      </c>
      <c r="I92" s="151"/>
      <c r="J92" s="150">
        <f>ROUND($I$92*$H$92,2)</f>
        <v>0</v>
      </c>
      <c r="K92" s="148" t="s">
        <v>124</v>
      </c>
      <c r="L92" s="43"/>
      <c r="M92" s="152"/>
      <c r="N92" s="153" t="s">
        <v>40</v>
      </c>
      <c r="O92" s="24"/>
      <c r="P92" s="24"/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8" t="s">
        <v>125</v>
      </c>
      <c r="AT92" s="88" t="s">
        <v>120</v>
      </c>
      <c r="AU92" s="88" t="s">
        <v>77</v>
      </c>
      <c r="AY92" s="6" t="s">
        <v>118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8" t="s">
        <v>19</v>
      </c>
      <c r="BK92" s="156">
        <f>ROUND($I$92*$H$92,2)</f>
        <v>0</v>
      </c>
      <c r="BL92" s="88" t="s">
        <v>125</v>
      </c>
      <c r="BM92" s="88" t="s">
        <v>419</v>
      </c>
    </row>
    <row r="93" spans="2:51" s="6" customFormat="1" ht="15.75" customHeight="1">
      <c r="B93" s="157"/>
      <c r="C93" s="158"/>
      <c r="D93" s="159" t="s">
        <v>127</v>
      </c>
      <c r="E93" s="160"/>
      <c r="F93" s="160" t="s">
        <v>420</v>
      </c>
      <c r="G93" s="158"/>
      <c r="H93" s="161">
        <v>0.9</v>
      </c>
      <c r="J93" s="158"/>
      <c r="K93" s="158"/>
      <c r="L93" s="162"/>
      <c r="M93" s="163"/>
      <c r="N93" s="158"/>
      <c r="O93" s="158"/>
      <c r="P93" s="158"/>
      <c r="Q93" s="158"/>
      <c r="R93" s="158"/>
      <c r="S93" s="158"/>
      <c r="T93" s="164"/>
      <c r="AT93" s="165" t="s">
        <v>127</v>
      </c>
      <c r="AU93" s="165" t="s">
        <v>77</v>
      </c>
      <c r="AV93" s="166" t="s">
        <v>77</v>
      </c>
      <c r="AW93" s="166" t="s">
        <v>95</v>
      </c>
      <c r="AX93" s="166" t="s">
        <v>69</v>
      </c>
      <c r="AY93" s="165" t="s">
        <v>118</v>
      </c>
    </row>
    <row r="94" spans="2:51" s="6" customFormat="1" ht="15.75" customHeight="1">
      <c r="B94" s="157"/>
      <c r="C94" s="158"/>
      <c r="D94" s="179" t="s">
        <v>127</v>
      </c>
      <c r="E94" s="180"/>
      <c r="F94" s="160" t="s">
        <v>421</v>
      </c>
      <c r="G94" s="158"/>
      <c r="H94" s="161">
        <v>4</v>
      </c>
      <c r="J94" s="158"/>
      <c r="K94" s="158"/>
      <c r="L94" s="162"/>
      <c r="M94" s="163"/>
      <c r="N94" s="158"/>
      <c r="O94" s="158"/>
      <c r="P94" s="158"/>
      <c r="Q94" s="158"/>
      <c r="R94" s="158"/>
      <c r="S94" s="158"/>
      <c r="T94" s="164"/>
      <c r="AT94" s="165" t="s">
        <v>127</v>
      </c>
      <c r="AU94" s="165" t="s">
        <v>77</v>
      </c>
      <c r="AV94" s="166" t="s">
        <v>77</v>
      </c>
      <c r="AW94" s="166" t="s">
        <v>95</v>
      </c>
      <c r="AX94" s="166" t="s">
        <v>69</v>
      </c>
      <c r="AY94" s="165" t="s">
        <v>118</v>
      </c>
    </row>
    <row r="95" spans="2:51" s="6" customFormat="1" ht="15.75" customHeight="1">
      <c r="B95" s="157"/>
      <c r="C95" s="158"/>
      <c r="D95" s="179" t="s">
        <v>127</v>
      </c>
      <c r="E95" s="180"/>
      <c r="F95" s="160" t="s">
        <v>422</v>
      </c>
      <c r="G95" s="158"/>
      <c r="H95" s="161">
        <v>1.1</v>
      </c>
      <c r="J95" s="158"/>
      <c r="K95" s="158"/>
      <c r="L95" s="162"/>
      <c r="M95" s="163"/>
      <c r="N95" s="158"/>
      <c r="O95" s="158"/>
      <c r="P95" s="158"/>
      <c r="Q95" s="158"/>
      <c r="R95" s="158"/>
      <c r="S95" s="158"/>
      <c r="T95" s="164"/>
      <c r="AT95" s="165" t="s">
        <v>127</v>
      </c>
      <c r="AU95" s="165" t="s">
        <v>77</v>
      </c>
      <c r="AV95" s="166" t="s">
        <v>77</v>
      </c>
      <c r="AW95" s="166" t="s">
        <v>95</v>
      </c>
      <c r="AX95" s="166" t="s">
        <v>69</v>
      </c>
      <c r="AY95" s="165" t="s">
        <v>118</v>
      </c>
    </row>
    <row r="96" spans="2:51" s="6" customFormat="1" ht="15.75" customHeight="1">
      <c r="B96" s="181"/>
      <c r="C96" s="182"/>
      <c r="D96" s="179" t="s">
        <v>127</v>
      </c>
      <c r="E96" s="183"/>
      <c r="F96" s="184" t="s">
        <v>229</v>
      </c>
      <c r="G96" s="182"/>
      <c r="H96" s="185">
        <v>6</v>
      </c>
      <c r="J96" s="182"/>
      <c r="K96" s="182"/>
      <c r="L96" s="186"/>
      <c r="M96" s="187"/>
      <c r="N96" s="182"/>
      <c r="O96" s="182"/>
      <c r="P96" s="182"/>
      <c r="Q96" s="182"/>
      <c r="R96" s="182"/>
      <c r="S96" s="182"/>
      <c r="T96" s="188"/>
      <c r="AT96" s="189" t="s">
        <v>127</v>
      </c>
      <c r="AU96" s="189" t="s">
        <v>77</v>
      </c>
      <c r="AV96" s="190" t="s">
        <v>125</v>
      </c>
      <c r="AW96" s="190" t="s">
        <v>95</v>
      </c>
      <c r="AX96" s="190" t="s">
        <v>19</v>
      </c>
      <c r="AY96" s="189" t="s">
        <v>118</v>
      </c>
    </row>
    <row r="97" spans="2:65" s="6" customFormat="1" ht="15.75" customHeight="1">
      <c r="B97" s="23"/>
      <c r="C97" s="146" t="s">
        <v>133</v>
      </c>
      <c r="D97" s="146" t="s">
        <v>120</v>
      </c>
      <c r="E97" s="147" t="s">
        <v>423</v>
      </c>
      <c r="F97" s="148" t="s">
        <v>424</v>
      </c>
      <c r="G97" s="149" t="s">
        <v>123</v>
      </c>
      <c r="H97" s="150">
        <v>4.6</v>
      </c>
      <c r="I97" s="151"/>
      <c r="J97" s="150">
        <f>ROUND($I$97*$H$97,2)</f>
        <v>0</v>
      </c>
      <c r="K97" s="148" t="s">
        <v>124</v>
      </c>
      <c r="L97" s="43"/>
      <c r="M97" s="152"/>
      <c r="N97" s="153" t="s">
        <v>40</v>
      </c>
      <c r="O97" s="24"/>
      <c r="P97" s="24"/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8" t="s">
        <v>125</v>
      </c>
      <c r="AT97" s="88" t="s">
        <v>120</v>
      </c>
      <c r="AU97" s="88" t="s">
        <v>77</v>
      </c>
      <c r="AY97" s="6" t="s">
        <v>118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8" t="s">
        <v>19</v>
      </c>
      <c r="BK97" s="156">
        <f>ROUND($I$97*$H$97,2)</f>
        <v>0</v>
      </c>
      <c r="BL97" s="88" t="s">
        <v>125</v>
      </c>
      <c r="BM97" s="88" t="s">
        <v>425</v>
      </c>
    </row>
    <row r="98" spans="2:51" s="6" customFormat="1" ht="15.75" customHeight="1">
      <c r="B98" s="157"/>
      <c r="C98" s="158"/>
      <c r="D98" s="159" t="s">
        <v>127</v>
      </c>
      <c r="E98" s="160"/>
      <c r="F98" s="160" t="s">
        <v>426</v>
      </c>
      <c r="G98" s="158"/>
      <c r="H98" s="161">
        <v>4.6</v>
      </c>
      <c r="J98" s="158"/>
      <c r="K98" s="158"/>
      <c r="L98" s="162"/>
      <c r="M98" s="163"/>
      <c r="N98" s="158"/>
      <c r="O98" s="158"/>
      <c r="P98" s="158"/>
      <c r="Q98" s="158"/>
      <c r="R98" s="158"/>
      <c r="S98" s="158"/>
      <c r="T98" s="164"/>
      <c r="AT98" s="165" t="s">
        <v>127</v>
      </c>
      <c r="AU98" s="165" t="s">
        <v>77</v>
      </c>
      <c r="AV98" s="166" t="s">
        <v>77</v>
      </c>
      <c r="AW98" s="166" t="s">
        <v>95</v>
      </c>
      <c r="AX98" s="166" t="s">
        <v>19</v>
      </c>
      <c r="AY98" s="165" t="s">
        <v>118</v>
      </c>
    </row>
    <row r="99" spans="2:65" s="6" customFormat="1" ht="15.75" customHeight="1">
      <c r="B99" s="23"/>
      <c r="C99" s="146" t="s">
        <v>125</v>
      </c>
      <c r="D99" s="146" t="s">
        <v>120</v>
      </c>
      <c r="E99" s="147" t="s">
        <v>295</v>
      </c>
      <c r="F99" s="148" t="s">
        <v>296</v>
      </c>
      <c r="G99" s="149" t="s">
        <v>123</v>
      </c>
      <c r="H99" s="150">
        <v>25.8</v>
      </c>
      <c r="I99" s="151"/>
      <c r="J99" s="150">
        <f>ROUND($I$99*$H$99,2)</f>
        <v>0</v>
      </c>
      <c r="K99" s="148" t="s">
        <v>124</v>
      </c>
      <c r="L99" s="43"/>
      <c r="M99" s="152"/>
      <c r="N99" s="153" t="s">
        <v>40</v>
      </c>
      <c r="O99" s="24"/>
      <c r="P99" s="24"/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8" t="s">
        <v>125</v>
      </c>
      <c r="AT99" s="88" t="s">
        <v>120</v>
      </c>
      <c r="AU99" s="88" t="s">
        <v>77</v>
      </c>
      <c r="AY99" s="6" t="s">
        <v>118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8" t="s">
        <v>19</v>
      </c>
      <c r="BK99" s="156">
        <f>ROUND($I$99*$H$99,2)</f>
        <v>0</v>
      </c>
      <c r="BL99" s="88" t="s">
        <v>125</v>
      </c>
      <c r="BM99" s="88" t="s">
        <v>427</v>
      </c>
    </row>
    <row r="100" spans="2:51" s="6" customFormat="1" ht="15.75" customHeight="1">
      <c r="B100" s="157"/>
      <c r="C100" s="158"/>
      <c r="D100" s="159" t="s">
        <v>127</v>
      </c>
      <c r="E100" s="160"/>
      <c r="F100" s="160" t="s">
        <v>428</v>
      </c>
      <c r="G100" s="158"/>
      <c r="H100" s="161">
        <v>25.8</v>
      </c>
      <c r="J100" s="158"/>
      <c r="K100" s="158"/>
      <c r="L100" s="162"/>
      <c r="M100" s="163"/>
      <c r="N100" s="158"/>
      <c r="O100" s="158"/>
      <c r="P100" s="158"/>
      <c r="Q100" s="158"/>
      <c r="R100" s="158"/>
      <c r="S100" s="158"/>
      <c r="T100" s="164"/>
      <c r="AT100" s="165" t="s">
        <v>127</v>
      </c>
      <c r="AU100" s="165" t="s">
        <v>77</v>
      </c>
      <c r="AV100" s="166" t="s">
        <v>77</v>
      </c>
      <c r="AW100" s="166" t="s">
        <v>95</v>
      </c>
      <c r="AX100" s="166" t="s">
        <v>19</v>
      </c>
      <c r="AY100" s="165" t="s">
        <v>118</v>
      </c>
    </row>
    <row r="101" spans="2:65" s="6" customFormat="1" ht="15.75" customHeight="1">
      <c r="B101" s="23"/>
      <c r="C101" s="146" t="s">
        <v>142</v>
      </c>
      <c r="D101" s="146" t="s">
        <v>120</v>
      </c>
      <c r="E101" s="147" t="s">
        <v>143</v>
      </c>
      <c r="F101" s="148" t="s">
        <v>144</v>
      </c>
      <c r="G101" s="149" t="s">
        <v>123</v>
      </c>
      <c r="H101" s="150">
        <v>12.6</v>
      </c>
      <c r="I101" s="151"/>
      <c r="J101" s="150">
        <f>ROUND($I$101*$H$101,2)</f>
        <v>0</v>
      </c>
      <c r="K101" s="148" t="s">
        <v>124</v>
      </c>
      <c r="L101" s="43"/>
      <c r="M101" s="152"/>
      <c r="N101" s="153" t="s">
        <v>40</v>
      </c>
      <c r="O101" s="24"/>
      <c r="P101" s="24"/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8" t="s">
        <v>125</v>
      </c>
      <c r="AT101" s="88" t="s">
        <v>120</v>
      </c>
      <c r="AU101" s="88" t="s">
        <v>77</v>
      </c>
      <c r="AY101" s="6" t="s">
        <v>118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8" t="s">
        <v>19</v>
      </c>
      <c r="BK101" s="156">
        <f>ROUND($I$101*$H$101,2)</f>
        <v>0</v>
      </c>
      <c r="BL101" s="88" t="s">
        <v>125</v>
      </c>
      <c r="BM101" s="88" t="s">
        <v>429</v>
      </c>
    </row>
    <row r="102" spans="2:51" s="6" customFormat="1" ht="15.75" customHeight="1">
      <c r="B102" s="157"/>
      <c r="C102" s="158"/>
      <c r="D102" s="159" t="s">
        <v>127</v>
      </c>
      <c r="E102" s="160"/>
      <c r="F102" s="160" t="s">
        <v>430</v>
      </c>
      <c r="G102" s="158"/>
      <c r="H102" s="161">
        <v>25.2</v>
      </c>
      <c r="J102" s="158"/>
      <c r="K102" s="158"/>
      <c r="L102" s="162"/>
      <c r="M102" s="163"/>
      <c r="N102" s="158"/>
      <c r="O102" s="158"/>
      <c r="P102" s="158"/>
      <c r="Q102" s="158"/>
      <c r="R102" s="158"/>
      <c r="S102" s="158"/>
      <c r="T102" s="164"/>
      <c r="AT102" s="165" t="s">
        <v>127</v>
      </c>
      <c r="AU102" s="165" t="s">
        <v>77</v>
      </c>
      <c r="AV102" s="166" t="s">
        <v>77</v>
      </c>
      <c r="AW102" s="166" t="s">
        <v>95</v>
      </c>
      <c r="AX102" s="166" t="s">
        <v>69</v>
      </c>
      <c r="AY102" s="165" t="s">
        <v>118</v>
      </c>
    </row>
    <row r="103" spans="2:51" s="6" customFormat="1" ht="15.75" customHeight="1">
      <c r="B103" s="157"/>
      <c r="C103" s="158"/>
      <c r="D103" s="179" t="s">
        <v>127</v>
      </c>
      <c r="E103" s="180"/>
      <c r="F103" s="160" t="s">
        <v>431</v>
      </c>
      <c r="G103" s="158"/>
      <c r="H103" s="161">
        <v>-12.6</v>
      </c>
      <c r="J103" s="158"/>
      <c r="K103" s="158"/>
      <c r="L103" s="162"/>
      <c r="M103" s="163"/>
      <c r="N103" s="158"/>
      <c r="O103" s="158"/>
      <c r="P103" s="158"/>
      <c r="Q103" s="158"/>
      <c r="R103" s="158"/>
      <c r="S103" s="158"/>
      <c r="T103" s="164"/>
      <c r="AT103" s="165" t="s">
        <v>127</v>
      </c>
      <c r="AU103" s="165" t="s">
        <v>77</v>
      </c>
      <c r="AV103" s="166" t="s">
        <v>77</v>
      </c>
      <c r="AW103" s="166" t="s">
        <v>95</v>
      </c>
      <c r="AX103" s="166" t="s">
        <v>69</v>
      </c>
      <c r="AY103" s="165" t="s">
        <v>118</v>
      </c>
    </row>
    <row r="104" spans="2:51" s="6" customFormat="1" ht="15.75" customHeight="1">
      <c r="B104" s="181"/>
      <c r="C104" s="182"/>
      <c r="D104" s="179" t="s">
        <v>127</v>
      </c>
      <c r="E104" s="183"/>
      <c r="F104" s="184" t="s">
        <v>229</v>
      </c>
      <c r="G104" s="182"/>
      <c r="H104" s="185">
        <v>12.6</v>
      </c>
      <c r="J104" s="182"/>
      <c r="K104" s="182"/>
      <c r="L104" s="186"/>
      <c r="M104" s="187"/>
      <c r="N104" s="182"/>
      <c r="O104" s="182"/>
      <c r="P104" s="182"/>
      <c r="Q104" s="182"/>
      <c r="R104" s="182"/>
      <c r="S104" s="182"/>
      <c r="T104" s="188"/>
      <c r="AT104" s="189" t="s">
        <v>127</v>
      </c>
      <c r="AU104" s="189" t="s">
        <v>77</v>
      </c>
      <c r="AV104" s="190" t="s">
        <v>125</v>
      </c>
      <c r="AW104" s="190" t="s">
        <v>95</v>
      </c>
      <c r="AX104" s="190" t="s">
        <v>19</v>
      </c>
      <c r="AY104" s="189" t="s">
        <v>118</v>
      </c>
    </row>
    <row r="105" spans="2:65" s="6" customFormat="1" ht="15.75" customHeight="1">
      <c r="B105" s="23"/>
      <c r="C105" s="146" t="s">
        <v>147</v>
      </c>
      <c r="D105" s="146" t="s">
        <v>120</v>
      </c>
      <c r="E105" s="147" t="s">
        <v>432</v>
      </c>
      <c r="F105" s="148" t="s">
        <v>433</v>
      </c>
      <c r="G105" s="149" t="s">
        <v>159</v>
      </c>
      <c r="H105" s="150">
        <v>21</v>
      </c>
      <c r="I105" s="151"/>
      <c r="J105" s="150">
        <f>ROUND($I$105*$H$105,2)</f>
        <v>0</v>
      </c>
      <c r="K105" s="148" t="s">
        <v>124</v>
      </c>
      <c r="L105" s="43"/>
      <c r="M105" s="152"/>
      <c r="N105" s="153" t="s">
        <v>40</v>
      </c>
      <c r="O105" s="24"/>
      <c r="P105" s="24"/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8" t="s">
        <v>125</v>
      </c>
      <c r="AT105" s="88" t="s">
        <v>120</v>
      </c>
      <c r="AU105" s="88" t="s">
        <v>77</v>
      </c>
      <c r="AY105" s="6" t="s">
        <v>118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8" t="s">
        <v>19</v>
      </c>
      <c r="BK105" s="156">
        <f>ROUND($I$105*$H$105,2)</f>
        <v>0</v>
      </c>
      <c r="BL105" s="88" t="s">
        <v>125</v>
      </c>
      <c r="BM105" s="88" t="s">
        <v>434</v>
      </c>
    </row>
    <row r="106" spans="2:51" s="6" customFormat="1" ht="15.75" customHeight="1">
      <c r="B106" s="157"/>
      <c r="C106" s="158"/>
      <c r="D106" s="159" t="s">
        <v>127</v>
      </c>
      <c r="E106" s="160"/>
      <c r="F106" s="160" t="s">
        <v>435</v>
      </c>
      <c r="G106" s="158"/>
      <c r="H106" s="161">
        <v>21</v>
      </c>
      <c r="J106" s="158"/>
      <c r="K106" s="158"/>
      <c r="L106" s="162"/>
      <c r="M106" s="163"/>
      <c r="N106" s="158"/>
      <c r="O106" s="158"/>
      <c r="P106" s="158"/>
      <c r="Q106" s="158"/>
      <c r="R106" s="158"/>
      <c r="S106" s="158"/>
      <c r="T106" s="164"/>
      <c r="AT106" s="165" t="s">
        <v>127</v>
      </c>
      <c r="AU106" s="165" t="s">
        <v>77</v>
      </c>
      <c r="AV106" s="166" t="s">
        <v>77</v>
      </c>
      <c r="AW106" s="166" t="s">
        <v>95</v>
      </c>
      <c r="AX106" s="166" t="s">
        <v>19</v>
      </c>
      <c r="AY106" s="165" t="s">
        <v>118</v>
      </c>
    </row>
    <row r="107" spans="2:65" s="6" customFormat="1" ht="15.75" customHeight="1">
      <c r="B107" s="23"/>
      <c r="C107" s="146" t="s">
        <v>152</v>
      </c>
      <c r="D107" s="146" t="s">
        <v>120</v>
      </c>
      <c r="E107" s="147" t="s">
        <v>148</v>
      </c>
      <c r="F107" s="148" t="s">
        <v>149</v>
      </c>
      <c r="G107" s="149" t="s">
        <v>123</v>
      </c>
      <c r="H107" s="150">
        <v>1.4</v>
      </c>
      <c r="I107" s="151"/>
      <c r="J107" s="150">
        <f>ROUND($I$107*$H$107,2)</f>
        <v>0</v>
      </c>
      <c r="K107" s="148" t="s">
        <v>124</v>
      </c>
      <c r="L107" s="43"/>
      <c r="M107" s="152"/>
      <c r="N107" s="153" t="s">
        <v>40</v>
      </c>
      <c r="O107" s="24"/>
      <c r="P107" s="24"/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8" t="s">
        <v>125</v>
      </c>
      <c r="AT107" s="88" t="s">
        <v>120</v>
      </c>
      <c r="AU107" s="88" t="s">
        <v>77</v>
      </c>
      <c r="AY107" s="6" t="s">
        <v>118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8" t="s">
        <v>19</v>
      </c>
      <c r="BK107" s="156">
        <f>ROUND($I$107*$H$107,2)</f>
        <v>0</v>
      </c>
      <c r="BL107" s="88" t="s">
        <v>125</v>
      </c>
      <c r="BM107" s="88" t="s">
        <v>436</v>
      </c>
    </row>
    <row r="108" spans="2:51" s="6" customFormat="1" ht="15.75" customHeight="1">
      <c r="B108" s="157"/>
      <c r="C108" s="158"/>
      <c r="D108" s="159" t="s">
        <v>127</v>
      </c>
      <c r="E108" s="160"/>
      <c r="F108" s="160" t="s">
        <v>437</v>
      </c>
      <c r="G108" s="158"/>
      <c r="H108" s="161">
        <v>1.4</v>
      </c>
      <c r="J108" s="158"/>
      <c r="K108" s="158"/>
      <c r="L108" s="162"/>
      <c r="M108" s="163"/>
      <c r="N108" s="158"/>
      <c r="O108" s="158"/>
      <c r="P108" s="158"/>
      <c r="Q108" s="158"/>
      <c r="R108" s="158"/>
      <c r="S108" s="158"/>
      <c r="T108" s="164"/>
      <c r="AT108" s="165" t="s">
        <v>127</v>
      </c>
      <c r="AU108" s="165" t="s">
        <v>77</v>
      </c>
      <c r="AV108" s="166" t="s">
        <v>77</v>
      </c>
      <c r="AW108" s="166" t="s">
        <v>95</v>
      </c>
      <c r="AX108" s="166" t="s">
        <v>19</v>
      </c>
      <c r="AY108" s="165" t="s">
        <v>118</v>
      </c>
    </row>
    <row r="109" spans="2:65" s="6" customFormat="1" ht="15.75" customHeight="1">
      <c r="B109" s="23"/>
      <c r="C109" s="146" t="s">
        <v>156</v>
      </c>
      <c r="D109" s="146" t="s">
        <v>120</v>
      </c>
      <c r="E109" s="147" t="s">
        <v>138</v>
      </c>
      <c r="F109" s="148" t="s">
        <v>230</v>
      </c>
      <c r="G109" s="149" t="s">
        <v>123</v>
      </c>
      <c r="H109" s="150">
        <v>1.4</v>
      </c>
      <c r="I109" s="151"/>
      <c r="J109" s="150">
        <f>ROUND($I$109*$H$109,2)</f>
        <v>0</v>
      </c>
      <c r="K109" s="148" t="s">
        <v>124</v>
      </c>
      <c r="L109" s="43"/>
      <c r="M109" s="152"/>
      <c r="N109" s="153" t="s">
        <v>40</v>
      </c>
      <c r="O109" s="24"/>
      <c r="P109" s="24"/>
      <c r="Q109" s="154">
        <v>0</v>
      </c>
      <c r="R109" s="154">
        <f>$Q$109*$H$109</f>
        <v>0</v>
      </c>
      <c r="S109" s="154">
        <v>0</v>
      </c>
      <c r="T109" s="155">
        <f>$S$109*$H$109</f>
        <v>0</v>
      </c>
      <c r="AR109" s="88" t="s">
        <v>125</v>
      </c>
      <c r="AT109" s="88" t="s">
        <v>120</v>
      </c>
      <c r="AU109" s="88" t="s">
        <v>77</v>
      </c>
      <c r="AY109" s="6" t="s">
        <v>118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8" t="s">
        <v>19</v>
      </c>
      <c r="BK109" s="156">
        <f>ROUND($I$109*$H$109,2)</f>
        <v>0</v>
      </c>
      <c r="BL109" s="88" t="s">
        <v>125</v>
      </c>
      <c r="BM109" s="88" t="s">
        <v>438</v>
      </c>
    </row>
    <row r="110" spans="2:51" s="6" customFormat="1" ht="15.75" customHeight="1">
      <c r="B110" s="157"/>
      <c r="C110" s="158"/>
      <c r="D110" s="159" t="s">
        <v>127</v>
      </c>
      <c r="E110" s="160"/>
      <c r="F110" s="160" t="s">
        <v>439</v>
      </c>
      <c r="G110" s="158"/>
      <c r="H110" s="161">
        <v>1.4</v>
      </c>
      <c r="J110" s="158"/>
      <c r="K110" s="158"/>
      <c r="L110" s="162"/>
      <c r="M110" s="163"/>
      <c r="N110" s="158"/>
      <c r="O110" s="158"/>
      <c r="P110" s="158"/>
      <c r="Q110" s="158"/>
      <c r="R110" s="158"/>
      <c r="S110" s="158"/>
      <c r="T110" s="164"/>
      <c r="AT110" s="165" t="s">
        <v>127</v>
      </c>
      <c r="AU110" s="165" t="s">
        <v>77</v>
      </c>
      <c r="AV110" s="166" t="s">
        <v>77</v>
      </c>
      <c r="AW110" s="166" t="s">
        <v>95</v>
      </c>
      <c r="AX110" s="166" t="s">
        <v>19</v>
      </c>
      <c r="AY110" s="165" t="s">
        <v>118</v>
      </c>
    </row>
    <row r="111" spans="2:65" s="6" customFormat="1" ht="15.75" customHeight="1">
      <c r="B111" s="23"/>
      <c r="C111" s="146" t="s">
        <v>162</v>
      </c>
      <c r="D111" s="146" t="s">
        <v>120</v>
      </c>
      <c r="E111" s="147" t="s">
        <v>440</v>
      </c>
      <c r="F111" s="148" t="s">
        <v>441</v>
      </c>
      <c r="G111" s="149" t="s">
        <v>159</v>
      </c>
      <c r="H111" s="150">
        <v>14</v>
      </c>
      <c r="I111" s="151"/>
      <c r="J111" s="150">
        <f>ROUND($I$111*$H$111,2)</f>
        <v>0</v>
      </c>
      <c r="K111" s="148" t="s">
        <v>124</v>
      </c>
      <c r="L111" s="43"/>
      <c r="M111" s="152"/>
      <c r="N111" s="153" t="s">
        <v>40</v>
      </c>
      <c r="O111" s="24"/>
      <c r="P111" s="24"/>
      <c r="Q111" s="154">
        <v>0</v>
      </c>
      <c r="R111" s="154">
        <f>$Q$111*$H$111</f>
        <v>0</v>
      </c>
      <c r="S111" s="154">
        <v>0</v>
      </c>
      <c r="T111" s="155">
        <f>$S$111*$H$111</f>
        <v>0</v>
      </c>
      <c r="AR111" s="88" t="s">
        <v>125</v>
      </c>
      <c r="AT111" s="88" t="s">
        <v>120</v>
      </c>
      <c r="AU111" s="88" t="s">
        <v>77</v>
      </c>
      <c r="AY111" s="6" t="s">
        <v>118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8" t="s">
        <v>19</v>
      </c>
      <c r="BK111" s="156">
        <f>ROUND($I$111*$H$111,2)</f>
        <v>0</v>
      </c>
      <c r="BL111" s="88" t="s">
        <v>125</v>
      </c>
      <c r="BM111" s="88" t="s">
        <v>442</v>
      </c>
    </row>
    <row r="112" spans="2:51" s="6" customFormat="1" ht="15.75" customHeight="1">
      <c r="B112" s="157"/>
      <c r="C112" s="158"/>
      <c r="D112" s="159" t="s">
        <v>127</v>
      </c>
      <c r="E112" s="160"/>
      <c r="F112" s="160" t="s">
        <v>443</v>
      </c>
      <c r="G112" s="158"/>
      <c r="H112" s="161">
        <v>14</v>
      </c>
      <c r="J112" s="158"/>
      <c r="K112" s="158"/>
      <c r="L112" s="162"/>
      <c r="M112" s="163"/>
      <c r="N112" s="158"/>
      <c r="O112" s="158"/>
      <c r="P112" s="158"/>
      <c r="Q112" s="158"/>
      <c r="R112" s="158"/>
      <c r="S112" s="158"/>
      <c r="T112" s="164"/>
      <c r="AT112" s="165" t="s">
        <v>127</v>
      </c>
      <c r="AU112" s="165" t="s">
        <v>77</v>
      </c>
      <c r="AV112" s="166" t="s">
        <v>77</v>
      </c>
      <c r="AW112" s="166" t="s">
        <v>95</v>
      </c>
      <c r="AX112" s="166" t="s">
        <v>19</v>
      </c>
      <c r="AY112" s="165" t="s">
        <v>118</v>
      </c>
    </row>
    <row r="113" spans="2:65" s="6" customFormat="1" ht="15.75" customHeight="1">
      <c r="B113" s="23"/>
      <c r="C113" s="146" t="s">
        <v>24</v>
      </c>
      <c r="D113" s="146" t="s">
        <v>120</v>
      </c>
      <c r="E113" s="147" t="s">
        <v>444</v>
      </c>
      <c r="F113" s="148" t="s">
        <v>445</v>
      </c>
      <c r="G113" s="149" t="s">
        <v>159</v>
      </c>
      <c r="H113" s="150">
        <v>14</v>
      </c>
      <c r="I113" s="151"/>
      <c r="J113" s="150">
        <f>ROUND($I$113*$H$113,2)</f>
        <v>0</v>
      </c>
      <c r="K113" s="148" t="s">
        <v>124</v>
      </c>
      <c r="L113" s="43"/>
      <c r="M113" s="152"/>
      <c r="N113" s="153" t="s">
        <v>40</v>
      </c>
      <c r="O113" s="24"/>
      <c r="P113" s="24"/>
      <c r="Q113" s="154">
        <v>0</v>
      </c>
      <c r="R113" s="154">
        <f>$Q$113*$H$113</f>
        <v>0</v>
      </c>
      <c r="S113" s="154">
        <v>0</v>
      </c>
      <c r="T113" s="155">
        <f>$S$113*$H$113</f>
        <v>0</v>
      </c>
      <c r="AR113" s="88" t="s">
        <v>125</v>
      </c>
      <c r="AT113" s="88" t="s">
        <v>120</v>
      </c>
      <c r="AU113" s="88" t="s">
        <v>77</v>
      </c>
      <c r="AY113" s="6" t="s">
        <v>118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8" t="s">
        <v>19</v>
      </c>
      <c r="BK113" s="156">
        <f>ROUND($I$113*$H$113,2)</f>
        <v>0</v>
      </c>
      <c r="BL113" s="88" t="s">
        <v>125</v>
      </c>
      <c r="BM113" s="88" t="s">
        <v>446</v>
      </c>
    </row>
    <row r="114" spans="2:51" s="6" customFormat="1" ht="15.75" customHeight="1">
      <c r="B114" s="157"/>
      <c r="C114" s="158"/>
      <c r="D114" s="159" t="s">
        <v>127</v>
      </c>
      <c r="E114" s="160"/>
      <c r="F114" s="160" t="s">
        <v>447</v>
      </c>
      <c r="G114" s="158"/>
      <c r="H114" s="161">
        <v>14</v>
      </c>
      <c r="J114" s="158"/>
      <c r="K114" s="158"/>
      <c r="L114" s="162"/>
      <c r="M114" s="163"/>
      <c r="N114" s="158"/>
      <c r="O114" s="158"/>
      <c r="P114" s="158"/>
      <c r="Q114" s="158"/>
      <c r="R114" s="158"/>
      <c r="S114" s="158"/>
      <c r="T114" s="164"/>
      <c r="AT114" s="165" t="s">
        <v>127</v>
      </c>
      <c r="AU114" s="165" t="s">
        <v>77</v>
      </c>
      <c r="AV114" s="166" t="s">
        <v>77</v>
      </c>
      <c r="AW114" s="166" t="s">
        <v>95</v>
      </c>
      <c r="AX114" s="166" t="s">
        <v>19</v>
      </c>
      <c r="AY114" s="165" t="s">
        <v>118</v>
      </c>
    </row>
    <row r="115" spans="2:65" s="6" customFormat="1" ht="15.75" customHeight="1">
      <c r="B115" s="23"/>
      <c r="C115" s="167" t="s">
        <v>173</v>
      </c>
      <c r="D115" s="167" t="s">
        <v>166</v>
      </c>
      <c r="E115" s="168" t="s">
        <v>167</v>
      </c>
      <c r="F115" s="169" t="s">
        <v>168</v>
      </c>
      <c r="G115" s="170" t="s">
        <v>169</v>
      </c>
      <c r="H115" s="171">
        <v>0.4</v>
      </c>
      <c r="I115" s="172"/>
      <c r="J115" s="171">
        <f>ROUND($I$115*$H$115,2)</f>
        <v>0</v>
      </c>
      <c r="K115" s="169" t="s">
        <v>124</v>
      </c>
      <c r="L115" s="173"/>
      <c r="M115" s="174"/>
      <c r="N115" s="175" t="s">
        <v>40</v>
      </c>
      <c r="O115" s="24"/>
      <c r="P115" s="24"/>
      <c r="Q115" s="154">
        <v>0.001</v>
      </c>
      <c r="R115" s="154">
        <f>$Q$115*$H$115</f>
        <v>0.0004</v>
      </c>
      <c r="S115" s="154">
        <v>0</v>
      </c>
      <c r="T115" s="155">
        <f>$S$115*$H$115</f>
        <v>0</v>
      </c>
      <c r="AR115" s="88" t="s">
        <v>156</v>
      </c>
      <c r="AT115" s="88" t="s">
        <v>166</v>
      </c>
      <c r="AU115" s="88" t="s">
        <v>77</v>
      </c>
      <c r="AY115" s="6" t="s">
        <v>118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8" t="s">
        <v>19</v>
      </c>
      <c r="BK115" s="156">
        <f>ROUND($I$115*$H$115,2)</f>
        <v>0</v>
      </c>
      <c r="BL115" s="88" t="s">
        <v>125</v>
      </c>
      <c r="BM115" s="88" t="s">
        <v>448</v>
      </c>
    </row>
    <row r="116" spans="2:51" s="6" customFormat="1" ht="15.75" customHeight="1">
      <c r="B116" s="157"/>
      <c r="C116" s="158"/>
      <c r="D116" s="159" t="s">
        <v>127</v>
      </c>
      <c r="E116" s="160"/>
      <c r="F116" s="160" t="s">
        <v>449</v>
      </c>
      <c r="G116" s="158"/>
      <c r="H116" s="161">
        <v>0.4</v>
      </c>
      <c r="J116" s="158"/>
      <c r="K116" s="158"/>
      <c r="L116" s="162"/>
      <c r="M116" s="163"/>
      <c r="N116" s="158"/>
      <c r="O116" s="158"/>
      <c r="P116" s="158"/>
      <c r="Q116" s="158"/>
      <c r="R116" s="158"/>
      <c r="S116" s="158"/>
      <c r="T116" s="164"/>
      <c r="AT116" s="165" t="s">
        <v>127</v>
      </c>
      <c r="AU116" s="165" t="s">
        <v>77</v>
      </c>
      <c r="AV116" s="166" t="s">
        <v>77</v>
      </c>
      <c r="AW116" s="166" t="s">
        <v>95</v>
      </c>
      <c r="AX116" s="166" t="s">
        <v>19</v>
      </c>
      <c r="AY116" s="165" t="s">
        <v>118</v>
      </c>
    </row>
    <row r="117" spans="2:63" s="132" customFormat="1" ht="30.75" customHeight="1">
      <c r="B117" s="133"/>
      <c r="C117" s="134"/>
      <c r="D117" s="135" t="s">
        <v>68</v>
      </c>
      <c r="E117" s="144" t="s">
        <v>133</v>
      </c>
      <c r="F117" s="144" t="s">
        <v>306</v>
      </c>
      <c r="G117" s="134"/>
      <c r="H117" s="134"/>
      <c r="J117" s="145">
        <f>$BK$117</f>
        <v>0</v>
      </c>
      <c r="K117" s="134"/>
      <c r="L117" s="138"/>
      <c r="M117" s="139"/>
      <c r="N117" s="134"/>
      <c r="O117" s="134"/>
      <c r="P117" s="140">
        <f>SUM($P$118:$P$133)</f>
        <v>0</v>
      </c>
      <c r="Q117" s="134"/>
      <c r="R117" s="140">
        <f>SUM($R$118:$R$133)</f>
        <v>15.903092999999998</v>
      </c>
      <c r="S117" s="134"/>
      <c r="T117" s="141">
        <f>SUM($T$118:$T$133)</f>
        <v>0</v>
      </c>
      <c r="AR117" s="142" t="s">
        <v>19</v>
      </c>
      <c r="AT117" s="142" t="s">
        <v>68</v>
      </c>
      <c r="AU117" s="142" t="s">
        <v>19</v>
      </c>
      <c r="AY117" s="142" t="s">
        <v>118</v>
      </c>
      <c r="BK117" s="143">
        <f>SUM($BK$118:$BK$133)</f>
        <v>0</v>
      </c>
    </row>
    <row r="118" spans="2:65" s="6" customFormat="1" ht="15.75" customHeight="1">
      <c r="B118" s="23"/>
      <c r="C118" s="146" t="s">
        <v>181</v>
      </c>
      <c r="D118" s="146" t="s">
        <v>120</v>
      </c>
      <c r="E118" s="147" t="s">
        <v>307</v>
      </c>
      <c r="F118" s="148" t="s">
        <v>308</v>
      </c>
      <c r="G118" s="149" t="s">
        <v>123</v>
      </c>
      <c r="H118" s="150">
        <v>4.8</v>
      </c>
      <c r="I118" s="151"/>
      <c r="J118" s="150">
        <f>ROUND($I$118*$H$118,2)</f>
        <v>0</v>
      </c>
      <c r="K118" s="148" t="s">
        <v>124</v>
      </c>
      <c r="L118" s="43"/>
      <c r="M118" s="152"/>
      <c r="N118" s="153" t="s">
        <v>40</v>
      </c>
      <c r="O118" s="24"/>
      <c r="P118" s="24"/>
      <c r="Q118" s="154">
        <v>2.8968</v>
      </c>
      <c r="R118" s="154">
        <f>$Q$118*$H$118</f>
        <v>13.904639999999999</v>
      </c>
      <c r="S118" s="154">
        <v>0</v>
      </c>
      <c r="T118" s="155">
        <f>$S$118*$H$118</f>
        <v>0</v>
      </c>
      <c r="AR118" s="88" t="s">
        <v>125</v>
      </c>
      <c r="AT118" s="88" t="s">
        <v>120</v>
      </c>
      <c r="AU118" s="88" t="s">
        <v>77</v>
      </c>
      <c r="AY118" s="6" t="s">
        <v>118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8" t="s">
        <v>19</v>
      </c>
      <c r="BK118" s="156">
        <f>ROUND($I$118*$H$118,2)</f>
        <v>0</v>
      </c>
      <c r="BL118" s="88" t="s">
        <v>125</v>
      </c>
      <c r="BM118" s="88" t="s">
        <v>309</v>
      </c>
    </row>
    <row r="119" spans="2:51" s="6" customFormat="1" ht="15.75" customHeight="1">
      <c r="B119" s="157"/>
      <c r="C119" s="158"/>
      <c r="D119" s="159" t="s">
        <v>127</v>
      </c>
      <c r="E119" s="160"/>
      <c r="F119" s="160" t="s">
        <v>450</v>
      </c>
      <c r="G119" s="158"/>
      <c r="H119" s="161">
        <v>4.2</v>
      </c>
      <c r="J119" s="158"/>
      <c r="K119" s="158"/>
      <c r="L119" s="162"/>
      <c r="M119" s="163"/>
      <c r="N119" s="158"/>
      <c r="O119" s="158"/>
      <c r="P119" s="158"/>
      <c r="Q119" s="158"/>
      <c r="R119" s="158"/>
      <c r="S119" s="158"/>
      <c r="T119" s="164"/>
      <c r="AT119" s="165" t="s">
        <v>127</v>
      </c>
      <c r="AU119" s="165" t="s">
        <v>77</v>
      </c>
      <c r="AV119" s="166" t="s">
        <v>77</v>
      </c>
      <c r="AW119" s="166" t="s">
        <v>95</v>
      </c>
      <c r="AX119" s="166" t="s">
        <v>69</v>
      </c>
      <c r="AY119" s="165" t="s">
        <v>118</v>
      </c>
    </row>
    <row r="120" spans="2:51" s="6" customFormat="1" ht="15.75" customHeight="1">
      <c r="B120" s="157"/>
      <c r="C120" s="158"/>
      <c r="D120" s="179" t="s">
        <v>127</v>
      </c>
      <c r="E120" s="180"/>
      <c r="F120" s="160" t="s">
        <v>451</v>
      </c>
      <c r="G120" s="158"/>
      <c r="H120" s="161">
        <v>0.6</v>
      </c>
      <c r="J120" s="158"/>
      <c r="K120" s="158"/>
      <c r="L120" s="162"/>
      <c r="M120" s="163"/>
      <c r="N120" s="158"/>
      <c r="O120" s="158"/>
      <c r="P120" s="158"/>
      <c r="Q120" s="158"/>
      <c r="R120" s="158"/>
      <c r="S120" s="158"/>
      <c r="T120" s="164"/>
      <c r="AT120" s="165" t="s">
        <v>127</v>
      </c>
      <c r="AU120" s="165" t="s">
        <v>77</v>
      </c>
      <c r="AV120" s="166" t="s">
        <v>77</v>
      </c>
      <c r="AW120" s="166" t="s">
        <v>95</v>
      </c>
      <c r="AX120" s="166" t="s">
        <v>69</v>
      </c>
      <c r="AY120" s="165" t="s">
        <v>118</v>
      </c>
    </row>
    <row r="121" spans="2:51" s="6" customFormat="1" ht="15.75" customHeight="1">
      <c r="B121" s="181"/>
      <c r="C121" s="182"/>
      <c r="D121" s="179" t="s">
        <v>127</v>
      </c>
      <c r="E121" s="183"/>
      <c r="F121" s="184" t="s">
        <v>229</v>
      </c>
      <c r="G121" s="182"/>
      <c r="H121" s="185">
        <v>4.8</v>
      </c>
      <c r="J121" s="182"/>
      <c r="K121" s="182"/>
      <c r="L121" s="186"/>
      <c r="M121" s="187"/>
      <c r="N121" s="182"/>
      <c r="O121" s="182"/>
      <c r="P121" s="182"/>
      <c r="Q121" s="182"/>
      <c r="R121" s="182"/>
      <c r="S121" s="182"/>
      <c r="T121" s="188"/>
      <c r="AT121" s="189" t="s">
        <v>127</v>
      </c>
      <c r="AU121" s="189" t="s">
        <v>77</v>
      </c>
      <c r="AV121" s="190" t="s">
        <v>125</v>
      </c>
      <c r="AW121" s="190" t="s">
        <v>95</v>
      </c>
      <c r="AX121" s="190" t="s">
        <v>19</v>
      </c>
      <c r="AY121" s="189" t="s">
        <v>118</v>
      </c>
    </row>
    <row r="122" spans="2:65" s="6" customFormat="1" ht="15.75" customHeight="1">
      <c r="B122" s="23"/>
      <c r="C122" s="146" t="s">
        <v>187</v>
      </c>
      <c r="D122" s="146" t="s">
        <v>120</v>
      </c>
      <c r="E122" s="147" t="s">
        <v>311</v>
      </c>
      <c r="F122" s="148" t="s">
        <v>312</v>
      </c>
      <c r="G122" s="149" t="s">
        <v>159</v>
      </c>
      <c r="H122" s="150">
        <v>22.7</v>
      </c>
      <c r="I122" s="151"/>
      <c r="J122" s="150">
        <f>ROUND($I$122*$H$122,2)</f>
        <v>0</v>
      </c>
      <c r="K122" s="148" t="s">
        <v>124</v>
      </c>
      <c r="L122" s="43"/>
      <c r="M122" s="152"/>
      <c r="N122" s="153" t="s">
        <v>40</v>
      </c>
      <c r="O122" s="24"/>
      <c r="P122" s="24"/>
      <c r="Q122" s="154">
        <v>0.0835</v>
      </c>
      <c r="R122" s="154">
        <f>$Q$122*$H$122</f>
        <v>1.89545</v>
      </c>
      <c r="S122" s="154">
        <v>0</v>
      </c>
      <c r="T122" s="155">
        <f>$S$122*$H$122</f>
        <v>0</v>
      </c>
      <c r="AR122" s="88" t="s">
        <v>125</v>
      </c>
      <c r="AT122" s="88" t="s">
        <v>120</v>
      </c>
      <c r="AU122" s="88" t="s">
        <v>77</v>
      </c>
      <c r="AY122" s="6" t="s">
        <v>118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8" t="s">
        <v>19</v>
      </c>
      <c r="BK122" s="156">
        <f>ROUND($I$122*$H$122,2)</f>
        <v>0</v>
      </c>
      <c r="BL122" s="88" t="s">
        <v>125</v>
      </c>
      <c r="BM122" s="88" t="s">
        <v>313</v>
      </c>
    </row>
    <row r="123" spans="2:51" s="6" customFormat="1" ht="15.75" customHeight="1">
      <c r="B123" s="157"/>
      <c r="C123" s="158"/>
      <c r="D123" s="159" t="s">
        <v>127</v>
      </c>
      <c r="E123" s="160"/>
      <c r="F123" s="160" t="s">
        <v>452</v>
      </c>
      <c r="G123" s="158"/>
      <c r="H123" s="161">
        <v>19.2</v>
      </c>
      <c r="J123" s="158"/>
      <c r="K123" s="158"/>
      <c r="L123" s="162"/>
      <c r="M123" s="163"/>
      <c r="N123" s="158"/>
      <c r="O123" s="158"/>
      <c r="P123" s="158"/>
      <c r="Q123" s="158"/>
      <c r="R123" s="158"/>
      <c r="S123" s="158"/>
      <c r="T123" s="164"/>
      <c r="AT123" s="165" t="s">
        <v>127</v>
      </c>
      <c r="AU123" s="165" t="s">
        <v>77</v>
      </c>
      <c r="AV123" s="166" t="s">
        <v>77</v>
      </c>
      <c r="AW123" s="166" t="s">
        <v>95</v>
      </c>
      <c r="AX123" s="166" t="s">
        <v>69</v>
      </c>
      <c r="AY123" s="165" t="s">
        <v>118</v>
      </c>
    </row>
    <row r="124" spans="2:51" s="6" customFormat="1" ht="15.75" customHeight="1">
      <c r="B124" s="157"/>
      <c r="C124" s="158"/>
      <c r="D124" s="179" t="s">
        <v>127</v>
      </c>
      <c r="E124" s="180"/>
      <c r="F124" s="160" t="s">
        <v>453</v>
      </c>
      <c r="G124" s="158"/>
      <c r="H124" s="161">
        <v>3.5</v>
      </c>
      <c r="J124" s="158"/>
      <c r="K124" s="158"/>
      <c r="L124" s="162"/>
      <c r="M124" s="163"/>
      <c r="N124" s="158"/>
      <c r="O124" s="158"/>
      <c r="P124" s="158"/>
      <c r="Q124" s="158"/>
      <c r="R124" s="158"/>
      <c r="S124" s="158"/>
      <c r="T124" s="164"/>
      <c r="AT124" s="165" t="s">
        <v>127</v>
      </c>
      <c r="AU124" s="165" t="s">
        <v>77</v>
      </c>
      <c r="AV124" s="166" t="s">
        <v>77</v>
      </c>
      <c r="AW124" s="166" t="s">
        <v>95</v>
      </c>
      <c r="AX124" s="166" t="s">
        <v>69</v>
      </c>
      <c r="AY124" s="165" t="s">
        <v>118</v>
      </c>
    </row>
    <row r="125" spans="2:51" s="6" customFormat="1" ht="15.75" customHeight="1">
      <c r="B125" s="181"/>
      <c r="C125" s="182"/>
      <c r="D125" s="179" t="s">
        <v>127</v>
      </c>
      <c r="E125" s="183"/>
      <c r="F125" s="184" t="s">
        <v>229</v>
      </c>
      <c r="G125" s="182"/>
      <c r="H125" s="185">
        <v>22.7</v>
      </c>
      <c r="J125" s="182"/>
      <c r="K125" s="182"/>
      <c r="L125" s="186"/>
      <c r="M125" s="187"/>
      <c r="N125" s="182"/>
      <c r="O125" s="182"/>
      <c r="P125" s="182"/>
      <c r="Q125" s="182"/>
      <c r="R125" s="182"/>
      <c r="S125" s="182"/>
      <c r="T125" s="188"/>
      <c r="AT125" s="189" t="s">
        <v>127</v>
      </c>
      <c r="AU125" s="189" t="s">
        <v>77</v>
      </c>
      <c r="AV125" s="190" t="s">
        <v>125</v>
      </c>
      <c r="AW125" s="190" t="s">
        <v>95</v>
      </c>
      <c r="AX125" s="190" t="s">
        <v>19</v>
      </c>
      <c r="AY125" s="189" t="s">
        <v>118</v>
      </c>
    </row>
    <row r="126" spans="2:65" s="6" customFormat="1" ht="15.75" customHeight="1">
      <c r="B126" s="23"/>
      <c r="C126" s="146" t="s">
        <v>192</v>
      </c>
      <c r="D126" s="146" t="s">
        <v>120</v>
      </c>
      <c r="E126" s="147" t="s">
        <v>315</v>
      </c>
      <c r="F126" s="148" t="s">
        <v>454</v>
      </c>
      <c r="G126" s="149" t="s">
        <v>123</v>
      </c>
      <c r="H126" s="150">
        <v>6.1</v>
      </c>
      <c r="I126" s="151"/>
      <c r="J126" s="150">
        <f>ROUND($I$126*$H$126,2)</f>
        <v>0</v>
      </c>
      <c r="K126" s="148" t="s">
        <v>124</v>
      </c>
      <c r="L126" s="43"/>
      <c r="M126" s="152"/>
      <c r="N126" s="153" t="s">
        <v>40</v>
      </c>
      <c r="O126" s="24"/>
      <c r="P126" s="24"/>
      <c r="Q126" s="154">
        <v>0</v>
      </c>
      <c r="R126" s="154">
        <f>$Q$126*$H$126</f>
        <v>0</v>
      </c>
      <c r="S126" s="154">
        <v>0</v>
      </c>
      <c r="T126" s="155">
        <f>$S$126*$H$126</f>
        <v>0</v>
      </c>
      <c r="AR126" s="88" t="s">
        <v>125</v>
      </c>
      <c r="AT126" s="88" t="s">
        <v>120</v>
      </c>
      <c r="AU126" s="88" t="s">
        <v>77</v>
      </c>
      <c r="AY126" s="6" t="s">
        <v>118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8" t="s">
        <v>19</v>
      </c>
      <c r="BK126" s="156">
        <f>ROUND($I$126*$H$126,2)</f>
        <v>0</v>
      </c>
      <c r="BL126" s="88" t="s">
        <v>125</v>
      </c>
      <c r="BM126" s="88" t="s">
        <v>317</v>
      </c>
    </row>
    <row r="127" spans="2:51" s="6" customFormat="1" ht="15.75" customHeight="1">
      <c r="B127" s="157"/>
      <c r="C127" s="158"/>
      <c r="D127" s="159" t="s">
        <v>127</v>
      </c>
      <c r="E127" s="160"/>
      <c r="F127" s="160" t="s">
        <v>455</v>
      </c>
      <c r="G127" s="158"/>
      <c r="H127" s="161">
        <v>0.9</v>
      </c>
      <c r="J127" s="158"/>
      <c r="K127" s="158"/>
      <c r="L127" s="162"/>
      <c r="M127" s="163"/>
      <c r="N127" s="158"/>
      <c r="O127" s="158"/>
      <c r="P127" s="158"/>
      <c r="Q127" s="158"/>
      <c r="R127" s="158"/>
      <c r="S127" s="158"/>
      <c r="T127" s="164"/>
      <c r="AT127" s="165" t="s">
        <v>127</v>
      </c>
      <c r="AU127" s="165" t="s">
        <v>77</v>
      </c>
      <c r="AV127" s="166" t="s">
        <v>77</v>
      </c>
      <c r="AW127" s="166" t="s">
        <v>95</v>
      </c>
      <c r="AX127" s="166" t="s">
        <v>69</v>
      </c>
      <c r="AY127" s="165" t="s">
        <v>118</v>
      </c>
    </row>
    <row r="128" spans="2:51" s="6" customFormat="1" ht="15.75" customHeight="1">
      <c r="B128" s="157"/>
      <c r="C128" s="158"/>
      <c r="D128" s="179" t="s">
        <v>127</v>
      </c>
      <c r="E128" s="180"/>
      <c r="F128" s="160" t="s">
        <v>456</v>
      </c>
      <c r="G128" s="158"/>
      <c r="H128" s="161">
        <v>3.6</v>
      </c>
      <c r="J128" s="158"/>
      <c r="K128" s="158"/>
      <c r="L128" s="162"/>
      <c r="M128" s="163"/>
      <c r="N128" s="158"/>
      <c r="O128" s="158"/>
      <c r="P128" s="158"/>
      <c r="Q128" s="158"/>
      <c r="R128" s="158"/>
      <c r="S128" s="158"/>
      <c r="T128" s="164"/>
      <c r="AT128" s="165" t="s">
        <v>127</v>
      </c>
      <c r="AU128" s="165" t="s">
        <v>77</v>
      </c>
      <c r="AV128" s="166" t="s">
        <v>77</v>
      </c>
      <c r="AW128" s="166" t="s">
        <v>95</v>
      </c>
      <c r="AX128" s="166" t="s">
        <v>69</v>
      </c>
      <c r="AY128" s="165" t="s">
        <v>118</v>
      </c>
    </row>
    <row r="129" spans="2:51" s="6" customFormat="1" ht="15.75" customHeight="1">
      <c r="B129" s="157"/>
      <c r="C129" s="158"/>
      <c r="D129" s="179" t="s">
        <v>127</v>
      </c>
      <c r="E129" s="180"/>
      <c r="F129" s="160" t="s">
        <v>457</v>
      </c>
      <c r="G129" s="158"/>
      <c r="H129" s="161">
        <v>1</v>
      </c>
      <c r="J129" s="158"/>
      <c r="K129" s="158"/>
      <c r="L129" s="162"/>
      <c r="M129" s="163"/>
      <c r="N129" s="158"/>
      <c r="O129" s="158"/>
      <c r="P129" s="158"/>
      <c r="Q129" s="158"/>
      <c r="R129" s="158"/>
      <c r="S129" s="158"/>
      <c r="T129" s="164"/>
      <c r="AT129" s="165" t="s">
        <v>127</v>
      </c>
      <c r="AU129" s="165" t="s">
        <v>77</v>
      </c>
      <c r="AV129" s="166" t="s">
        <v>77</v>
      </c>
      <c r="AW129" s="166" t="s">
        <v>95</v>
      </c>
      <c r="AX129" s="166" t="s">
        <v>69</v>
      </c>
      <c r="AY129" s="165" t="s">
        <v>118</v>
      </c>
    </row>
    <row r="130" spans="2:51" s="6" customFormat="1" ht="15.75" customHeight="1">
      <c r="B130" s="157"/>
      <c r="C130" s="158"/>
      <c r="D130" s="179" t="s">
        <v>127</v>
      </c>
      <c r="E130" s="180"/>
      <c r="F130" s="160" t="s">
        <v>458</v>
      </c>
      <c r="G130" s="158"/>
      <c r="H130" s="161">
        <v>0.6</v>
      </c>
      <c r="J130" s="158"/>
      <c r="K130" s="158"/>
      <c r="L130" s="162"/>
      <c r="M130" s="163"/>
      <c r="N130" s="158"/>
      <c r="O130" s="158"/>
      <c r="P130" s="158"/>
      <c r="Q130" s="158"/>
      <c r="R130" s="158"/>
      <c r="S130" s="158"/>
      <c r="T130" s="164"/>
      <c r="AT130" s="165" t="s">
        <v>127</v>
      </c>
      <c r="AU130" s="165" t="s">
        <v>77</v>
      </c>
      <c r="AV130" s="166" t="s">
        <v>77</v>
      </c>
      <c r="AW130" s="166" t="s">
        <v>95</v>
      </c>
      <c r="AX130" s="166" t="s">
        <v>69</v>
      </c>
      <c r="AY130" s="165" t="s">
        <v>118</v>
      </c>
    </row>
    <row r="131" spans="2:51" s="6" customFormat="1" ht="15.75" customHeight="1">
      <c r="B131" s="181"/>
      <c r="C131" s="182"/>
      <c r="D131" s="179" t="s">
        <v>127</v>
      </c>
      <c r="E131" s="183"/>
      <c r="F131" s="184" t="s">
        <v>229</v>
      </c>
      <c r="G131" s="182"/>
      <c r="H131" s="185">
        <v>6.1</v>
      </c>
      <c r="J131" s="182"/>
      <c r="K131" s="182"/>
      <c r="L131" s="186"/>
      <c r="M131" s="187"/>
      <c r="N131" s="182"/>
      <c r="O131" s="182"/>
      <c r="P131" s="182"/>
      <c r="Q131" s="182"/>
      <c r="R131" s="182"/>
      <c r="S131" s="182"/>
      <c r="T131" s="188"/>
      <c r="AT131" s="189" t="s">
        <v>127</v>
      </c>
      <c r="AU131" s="189" t="s">
        <v>77</v>
      </c>
      <c r="AV131" s="190" t="s">
        <v>125</v>
      </c>
      <c r="AW131" s="190" t="s">
        <v>95</v>
      </c>
      <c r="AX131" s="190" t="s">
        <v>19</v>
      </c>
      <c r="AY131" s="189" t="s">
        <v>118</v>
      </c>
    </row>
    <row r="132" spans="2:65" s="6" customFormat="1" ht="15.75" customHeight="1">
      <c r="B132" s="23"/>
      <c r="C132" s="146" t="s">
        <v>7</v>
      </c>
      <c r="D132" s="146" t="s">
        <v>120</v>
      </c>
      <c r="E132" s="147" t="s">
        <v>334</v>
      </c>
      <c r="F132" s="148" t="s">
        <v>335</v>
      </c>
      <c r="G132" s="149" t="s">
        <v>184</v>
      </c>
      <c r="H132" s="150">
        <v>0.1</v>
      </c>
      <c r="I132" s="151"/>
      <c r="J132" s="150">
        <f>ROUND($I$132*$H$132,2)</f>
        <v>0</v>
      </c>
      <c r="K132" s="148" t="s">
        <v>124</v>
      </c>
      <c r="L132" s="43"/>
      <c r="M132" s="152"/>
      <c r="N132" s="153" t="s">
        <v>40</v>
      </c>
      <c r="O132" s="24"/>
      <c r="P132" s="24"/>
      <c r="Q132" s="154">
        <v>1.03003</v>
      </c>
      <c r="R132" s="154">
        <f>$Q$132*$H$132</f>
        <v>0.10300300000000001</v>
      </c>
      <c r="S132" s="154">
        <v>0</v>
      </c>
      <c r="T132" s="155">
        <f>$S$132*$H$132</f>
        <v>0</v>
      </c>
      <c r="AR132" s="88" t="s">
        <v>125</v>
      </c>
      <c r="AT132" s="88" t="s">
        <v>120</v>
      </c>
      <c r="AU132" s="88" t="s">
        <v>77</v>
      </c>
      <c r="AY132" s="6" t="s">
        <v>118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8" t="s">
        <v>19</v>
      </c>
      <c r="BK132" s="156">
        <f>ROUND($I$132*$H$132,2)</f>
        <v>0</v>
      </c>
      <c r="BL132" s="88" t="s">
        <v>125</v>
      </c>
      <c r="BM132" s="88" t="s">
        <v>459</v>
      </c>
    </row>
    <row r="133" spans="2:51" s="6" customFormat="1" ht="15.75" customHeight="1">
      <c r="B133" s="157"/>
      <c r="C133" s="158"/>
      <c r="D133" s="159" t="s">
        <v>127</v>
      </c>
      <c r="E133" s="160"/>
      <c r="F133" s="160" t="s">
        <v>460</v>
      </c>
      <c r="G133" s="158"/>
      <c r="H133" s="161">
        <v>0.1</v>
      </c>
      <c r="J133" s="158"/>
      <c r="K133" s="158"/>
      <c r="L133" s="162"/>
      <c r="M133" s="163"/>
      <c r="N133" s="158"/>
      <c r="O133" s="158"/>
      <c r="P133" s="158"/>
      <c r="Q133" s="158"/>
      <c r="R133" s="158"/>
      <c r="S133" s="158"/>
      <c r="T133" s="164"/>
      <c r="AT133" s="165" t="s">
        <v>127</v>
      </c>
      <c r="AU133" s="165" t="s">
        <v>77</v>
      </c>
      <c r="AV133" s="166" t="s">
        <v>77</v>
      </c>
      <c r="AW133" s="166" t="s">
        <v>95</v>
      </c>
      <c r="AX133" s="166" t="s">
        <v>19</v>
      </c>
      <c r="AY133" s="165" t="s">
        <v>118</v>
      </c>
    </row>
    <row r="134" spans="2:63" s="132" customFormat="1" ht="30.75" customHeight="1">
      <c r="B134" s="133"/>
      <c r="C134" s="134"/>
      <c r="D134" s="135" t="s">
        <v>68</v>
      </c>
      <c r="E134" s="144" t="s">
        <v>125</v>
      </c>
      <c r="F134" s="144" t="s">
        <v>257</v>
      </c>
      <c r="G134" s="134"/>
      <c r="H134" s="134"/>
      <c r="J134" s="145">
        <f>$BK$134</f>
        <v>0</v>
      </c>
      <c r="K134" s="134"/>
      <c r="L134" s="138"/>
      <c r="M134" s="139"/>
      <c r="N134" s="134"/>
      <c r="O134" s="134"/>
      <c r="P134" s="140">
        <f>SUM($P$135:$P$149)</f>
        <v>0</v>
      </c>
      <c r="Q134" s="134"/>
      <c r="R134" s="140">
        <f>SUM($R$135:$R$149)</f>
        <v>9.060832</v>
      </c>
      <c r="S134" s="134"/>
      <c r="T134" s="141">
        <f>SUM($T$135:$T$149)</f>
        <v>0</v>
      </c>
      <c r="AR134" s="142" t="s">
        <v>19</v>
      </c>
      <c r="AT134" s="142" t="s">
        <v>68</v>
      </c>
      <c r="AU134" s="142" t="s">
        <v>19</v>
      </c>
      <c r="AY134" s="142" t="s">
        <v>118</v>
      </c>
      <c r="BK134" s="143">
        <f>SUM($BK$135:$BK$149)</f>
        <v>0</v>
      </c>
    </row>
    <row r="135" spans="2:65" s="6" customFormat="1" ht="15.75" customHeight="1">
      <c r="B135" s="23"/>
      <c r="C135" s="146" t="s">
        <v>262</v>
      </c>
      <c r="D135" s="146" t="s">
        <v>120</v>
      </c>
      <c r="E135" s="147" t="s">
        <v>339</v>
      </c>
      <c r="F135" s="148" t="s">
        <v>340</v>
      </c>
      <c r="G135" s="149" t="s">
        <v>123</v>
      </c>
      <c r="H135" s="150">
        <v>0.5</v>
      </c>
      <c r="I135" s="151"/>
      <c r="J135" s="150">
        <f>ROUND($I$135*$H$135,2)</f>
        <v>0</v>
      </c>
      <c r="K135" s="148" t="s">
        <v>124</v>
      </c>
      <c r="L135" s="43"/>
      <c r="M135" s="152"/>
      <c r="N135" s="153" t="s">
        <v>40</v>
      </c>
      <c r="O135" s="24"/>
      <c r="P135" s="24"/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8" t="s">
        <v>125</v>
      </c>
      <c r="AT135" s="88" t="s">
        <v>120</v>
      </c>
      <c r="AU135" s="88" t="s">
        <v>77</v>
      </c>
      <c r="AY135" s="6" t="s">
        <v>118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8" t="s">
        <v>19</v>
      </c>
      <c r="BK135" s="156">
        <f>ROUND($I$135*$H$135,2)</f>
        <v>0</v>
      </c>
      <c r="BL135" s="88" t="s">
        <v>125</v>
      </c>
      <c r="BM135" s="88" t="s">
        <v>461</v>
      </c>
    </row>
    <row r="136" spans="2:51" s="6" customFormat="1" ht="15.75" customHeight="1">
      <c r="B136" s="157"/>
      <c r="C136" s="158"/>
      <c r="D136" s="159" t="s">
        <v>127</v>
      </c>
      <c r="E136" s="160"/>
      <c r="F136" s="160" t="s">
        <v>462</v>
      </c>
      <c r="G136" s="158"/>
      <c r="H136" s="161">
        <v>0.1</v>
      </c>
      <c r="J136" s="158"/>
      <c r="K136" s="158"/>
      <c r="L136" s="162"/>
      <c r="M136" s="163"/>
      <c r="N136" s="158"/>
      <c r="O136" s="158"/>
      <c r="P136" s="158"/>
      <c r="Q136" s="158"/>
      <c r="R136" s="158"/>
      <c r="S136" s="158"/>
      <c r="T136" s="164"/>
      <c r="AT136" s="165" t="s">
        <v>127</v>
      </c>
      <c r="AU136" s="165" t="s">
        <v>77</v>
      </c>
      <c r="AV136" s="166" t="s">
        <v>77</v>
      </c>
      <c r="AW136" s="166" t="s">
        <v>95</v>
      </c>
      <c r="AX136" s="166" t="s">
        <v>69</v>
      </c>
      <c r="AY136" s="165" t="s">
        <v>118</v>
      </c>
    </row>
    <row r="137" spans="2:51" s="6" customFormat="1" ht="15.75" customHeight="1">
      <c r="B137" s="157"/>
      <c r="C137" s="158"/>
      <c r="D137" s="179" t="s">
        <v>127</v>
      </c>
      <c r="E137" s="180"/>
      <c r="F137" s="160" t="s">
        <v>463</v>
      </c>
      <c r="G137" s="158"/>
      <c r="H137" s="161">
        <v>0.4</v>
      </c>
      <c r="J137" s="158"/>
      <c r="K137" s="158"/>
      <c r="L137" s="162"/>
      <c r="M137" s="163"/>
      <c r="N137" s="158"/>
      <c r="O137" s="158"/>
      <c r="P137" s="158"/>
      <c r="Q137" s="158"/>
      <c r="R137" s="158"/>
      <c r="S137" s="158"/>
      <c r="T137" s="164"/>
      <c r="AT137" s="165" t="s">
        <v>127</v>
      </c>
      <c r="AU137" s="165" t="s">
        <v>77</v>
      </c>
      <c r="AV137" s="166" t="s">
        <v>77</v>
      </c>
      <c r="AW137" s="166" t="s">
        <v>95</v>
      </c>
      <c r="AX137" s="166" t="s">
        <v>69</v>
      </c>
      <c r="AY137" s="165" t="s">
        <v>118</v>
      </c>
    </row>
    <row r="138" spans="2:51" s="6" customFormat="1" ht="15.75" customHeight="1">
      <c r="B138" s="181"/>
      <c r="C138" s="182"/>
      <c r="D138" s="179" t="s">
        <v>127</v>
      </c>
      <c r="E138" s="183"/>
      <c r="F138" s="184" t="s">
        <v>229</v>
      </c>
      <c r="G138" s="182"/>
      <c r="H138" s="185">
        <v>0.5</v>
      </c>
      <c r="J138" s="182"/>
      <c r="K138" s="182"/>
      <c r="L138" s="186"/>
      <c r="M138" s="187"/>
      <c r="N138" s="182"/>
      <c r="O138" s="182"/>
      <c r="P138" s="182"/>
      <c r="Q138" s="182"/>
      <c r="R138" s="182"/>
      <c r="S138" s="182"/>
      <c r="T138" s="188"/>
      <c r="AT138" s="189" t="s">
        <v>127</v>
      </c>
      <c r="AU138" s="189" t="s">
        <v>77</v>
      </c>
      <c r="AV138" s="190" t="s">
        <v>125</v>
      </c>
      <c r="AW138" s="190" t="s">
        <v>95</v>
      </c>
      <c r="AX138" s="190" t="s">
        <v>19</v>
      </c>
      <c r="AY138" s="189" t="s">
        <v>118</v>
      </c>
    </row>
    <row r="139" spans="2:65" s="6" customFormat="1" ht="15.75" customHeight="1">
      <c r="B139" s="23"/>
      <c r="C139" s="146" t="s">
        <v>267</v>
      </c>
      <c r="D139" s="146" t="s">
        <v>120</v>
      </c>
      <c r="E139" s="147" t="s">
        <v>343</v>
      </c>
      <c r="F139" s="148" t="s">
        <v>344</v>
      </c>
      <c r="G139" s="149" t="s">
        <v>123</v>
      </c>
      <c r="H139" s="150">
        <v>3.5</v>
      </c>
      <c r="I139" s="151"/>
      <c r="J139" s="150">
        <f>ROUND($I$139*$H$139,2)</f>
        <v>0</v>
      </c>
      <c r="K139" s="148" t="s">
        <v>124</v>
      </c>
      <c r="L139" s="43"/>
      <c r="M139" s="152"/>
      <c r="N139" s="153" t="s">
        <v>40</v>
      </c>
      <c r="O139" s="24"/>
      <c r="P139" s="24"/>
      <c r="Q139" s="154">
        <v>0</v>
      </c>
      <c r="R139" s="154">
        <f>$Q$139*$H$139</f>
        <v>0</v>
      </c>
      <c r="S139" s="154">
        <v>0</v>
      </c>
      <c r="T139" s="155">
        <f>$S$139*$H$139</f>
        <v>0</v>
      </c>
      <c r="AR139" s="88" t="s">
        <v>125</v>
      </c>
      <c r="AT139" s="88" t="s">
        <v>120</v>
      </c>
      <c r="AU139" s="88" t="s">
        <v>77</v>
      </c>
      <c r="AY139" s="6" t="s">
        <v>118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8" t="s">
        <v>19</v>
      </c>
      <c r="BK139" s="156">
        <f>ROUND($I$139*$H$139,2)</f>
        <v>0</v>
      </c>
      <c r="BL139" s="88" t="s">
        <v>125</v>
      </c>
      <c r="BM139" s="88" t="s">
        <v>345</v>
      </c>
    </row>
    <row r="140" spans="2:51" s="6" customFormat="1" ht="15.75" customHeight="1">
      <c r="B140" s="157"/>
      <c r="C140" s="158"/>
      <c r="D140" s="159" t="s">
        <v>127</v>
      </c>
      <c r="E140" s="160"/>
      <c r="F140" s="160" t="s">
        <v>464</v>
      </c>
      <c r="G140" s="158"/>
      <c r="H140" s="161">
        <v>1.6</v>
      </c>
      <c r="J140" s="158"/>
      <c r="K140" s="158"/>
      <c r="L140" s="162"/>
      <c r="M140" s="163"/>
      <c r="N140" s="158"/>
      <c r="O140" s="158"/>
      <c r="P140" s="158"/>
      <c r="Q140" s="158"/>
      <c r="R140" s="158"/>
      <c r="S140" s="158"/>
      <c r="T140" s="164"/>
      <c r="AT140" s="165" t="s">
        <v>127</v>
      </c>
      <c r="AU140" s="165" t="s">
        <v>77</v>
      </c>
      <c r="AV140" s="166" t="s">
        <v>77</v>
      </c>
      <c r="AW140" s="166" t="s">
        <v>95</v>
      </c>
      <c r="AX140" s="166" t="s">
        <v>69</v>
      </c>
      <c r="AY140" s="165" t="s">
        <v>118</v>
      </c>
    </row>
    <row r="141" spans="2:51" s="6" customFormat="1" ht="15.75" customHeight="1">
      <c r="B141" s="157"/>
      <c r="C141" s="158"/>
      <c r="D141" s="179" t="s">
        <v>127</v>
      </c>
      <c r="E141" s="180"/>
      <c r="F141" s="160" t="s">
        <v>465</v>
      </c>
      <c r="G141" s="158"/>
      <c r="H141" s="161">
        <v>1.8</v>
      </c>
      <c r="J141" s="158"/>
      <c r="K141" s="158"/>
      <c r="L141" s="162"/>
      <c r="M141" s="163"/>
      <c r="N141" s="158"/>
      <c r="O141" s="158"/>
      <c r="P141" s="158"/>
      <c r="Q141" s="158"/>
      <c r="R141" s="158"/>
      <c r="S141" s="158"/>
      <c r="T141" s="164"/>
      <c r="AT141" s="165" t="s">
        <v>127</v>
      </c>
      <c r="AU141" s="165" t="s">
        <v>77</v>
      </c>
      <c r="AV141" s="166" t="s">
        <v>77</v>
      </c>
      <c r="AW141" s="166" t="s">
        <v>95</v>
      </c>
      <c r="AX141" s="166" t="s">
        <v>69</v>
      </c>
      <c r="AY141" s="165" t="s">
        <v>118</v>
      </c>
    </row>
    <row r="142" spans="2:51" s="6" customFormat="1" ht="15.75" customHeight="1">
      <c r="B142" s="157"/>
      <c r="C142" s="158"/>
      <c r="D142" s="179" t="s">
        <v>127</v>
      </c>
      <c r="E142" s="180"/>
      <c r="F142" s="160" t="s">
        <v>466</v>
      </c>
      <c r="G142" s="158"/>
      <c r="H142" s="161">
        <v>0.1</v>
      </c>
      <c r="J142" s="158"/>
      <c r="K142" s="158"/>
      <c r="L142" s="162"/>
      <c r="M142" s="163"/>
      <c r="N142" s="158"/>
      <c r="O142" s="158"/>
      <c r="P142" s="158"/>
      <c r="Q142" s="158"/>
      <c r="R142" s="158"/>
      <c r="S142" s="158"/>
      <c r="T142" s="164"/>
      <c r="AT142" s="165" t="s">
        <v>127</v>
      </c>
      <c r="AU142" s="165" t="s">
        <v>77</v>
      </c>
      <c r="AV142" s="166" t="s">
        <v>77</v>
      </c>
      <c r="AW142" s="166" t="s">
        <v>95</v>
      </c>
      <c r="AX142" s="166" t="s">
        <v>69</v>
      </c>
      <c r="AY142" s="165" t="s">
        <v>118</v>
      </c>
    </row>
    <row r="143" spans="2:51" s="6" customFormat="1" ht="15.75" customHeight="1">
      <c r="B143" s="181"/>
      <c r="C143" s="182"/>
      <c r="D143" s="179" t="s">
        <v>127</v>
      </c>
      <c r="E143" s="183"/>
      <c r="F143" s="184" t="s">
        <v>229</v>
      </c>
      <c r="G143" s="182"/>
      <c r="H143" s="185">
        <v>3.5</v>
      </c>
      <c r="J143" s="182"/>
      <c r="K143" s="182"/>
      <c r="L143" s="186"/>
      <c r="M143" s="187"/>
      <c r="N143" s="182"/>
      <c r="O143" s="182"/>
      <c r="P143" s="182"/>
      <c r="Q143" s="182"/>
      <c r="R143" s="182"/>
      <c r="S143" s="182"/>
      <c r="T143" s="188"/>
      <c r="AT143" s="189" t="s">
        <v>127</v>
      </c>
      <c r="AU143" s="189" t="s">
        <v>77</v>
      </c>
      <c r="AV143" s="190" t="s">
        <v>125</v>
      </c>
      <c r="AW143" s="190" t="s">
        <v>95</v>
      </c>
      <c r="AX143" s="190" t="s">
        <v>19</v>
      </c>
      <c r="AY143" s="189" t="s">
        <v>118</v>
      </c>
    </row>
    <row r="144" spans="2:65" s="6" customFormat="1" ht="15.75" customHeight="1">
      <c r="B144" s="23"/>
      <c r="C144" s="146" t="s">
        <v>13</v>
      </c>
      <c r="D144" s="146" t="s">
        <v>120</v>
      </c>
      <c r="E144" s="147" t="s">
        <v>348</v>
      </c>
      <c r="F144" s="148" t="s">
        <v>349</v>
      </c>
      <c r="G144" s="149" t="s">
        <v>184</v>
      </c>
      <c r="H144" s="150">
        <v>0.2</v>
      </c>
      <c r="I144" s="151"/>
      <c r="J144" s="150">
        <f>ROUND($I$144*$H$144,2)</f>
        <v>0</v>
      </c>
      <c r="K144" s="148" t="s">
        <v>124</v>
      </c>
      <c r="L144" s="43"/>
      <c r="M144" s="152"/>
      <c r="N144" s="153" t="s">
        <v>40</v>
      </c>
      <c r="O144" s="24"/>
      <c r="P144" s="24"/>
      <c r="Q144" s="154">
        <v>0.84758</v>
      </c>
      <c r="R144" s="154">
        <f>$Q$144*$H$144</f>
        <v>0.169516</v>
      </c>
      <c r="S144" s="154">
        <v>0</v>
      </c>
      <c r="T144" s="155">
        <f>$S$144*$H$144</f>
        <v>0</v>
      </c>
      <c r="AR144" s="88" t="s">
        <v>125</v>
      </c>
      <c r="AT144" s="88" t="s">
        <v>120</v>
      </c>
      <c r="AU144" s="88" t="s">
        <v>77</v>
      </c>
      <c r="AY144" s="6" t="s">
        <v>118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8" t="s">
        <v>19</v>
      </c>
      <c r="BK144" s="156">
        <f>ROUND($I$144*$H$144,2)</f>
        <v>0</v>
      </c>
      <c r="BL144" s="88" t="s">
        <v>125</v>
      </c>
      <c r="BM144" s="88" t="s">
        <v>350</v>
      </c>
    </row>
    <row r="145" spans="2:51" s="6" customFormat="1" ht="15.75" customHeight="1">
      <c r="B145" s="157"/>
      <c r="C145" s="158"/>
      <c r="D145" s="159" t="s">
        <v>127</v>
      </c>
      <c r="E145" s="160"/>
      <c r="F145" s="160" t="s">
        <v>467</v>
      </c>
      <c r="G145" s="158"/>
      <c r="H145" s="161">
        <v>0.1</v>
      </c>
      <c r="J145" s="158"/>
      <c r="K145" s="158"/>
      <c r="L145" s="162"/>
      <c r="M145" s="163"/>
      <c r="N145" s="158"/>
      <c r="O145" s="158"/>
      <c r="P145" s="158"/>
      <c r="Q145" s="158"/>
      <c r="R145" s="158"/>
      <c r="S145" s="158"/>
      <c r="T145" s="164"/>
      <c r="AT145" s="165" t="s">
        <v>127</v>
      </c>
      <c r="AU145" s="165" t="s">
        <v>77</v>
      </c>
      <c r="AV145" s="166" t="s">
        <v>77</v>
      </c>
      <c r="AW145" s="166" t="s">
        <v>95</v>
      </c>
      <c r="AX145" s="166" t="s">
        <v>69</v>
      </c>
      <c r="AY145" s="165" t="s">
        <v>118</v>
      </c>
    </row>
    <row r="146" spans="2:51" s="6" customFormat="1" ht="15.75" customHeight="1">
      <c r="B146" s="157"/>
      <c r="C146" s="158"/>
      <c r="D146" s="179" t="s">
        <v>127</v>
      </c>
      <c r="E146" s="180"/>
      <c r="F146" s="160" t="s">
        <v>468</v>
      </c>
      <c r="G146" s="158"/>
      <c r="H146" s="161">
        <v>0.1</v>
      </c>
      <c r="J146" s="158"/>
      <c r="K146" s="158"/>
      <c r="L146" s="162"/>
      <c r="M146" s="163"/>
      <c r="N146" s="158"/>
      <c r="O146" s="158"/>
      <c r="P146" s="158"/>
      <c r="Q146" s="158"/>
      <c r="R146" s="158"/>
      <c r="S146" s="158"/>
      <c r="T146" s="164"/>
      <c r="AT146" s="165" t="s">
        <v>127</v>
      </c>
      <c r="AU146" s="165" t="s">
        <v>77</v>
      </c>
      <c r="AV146" s="166" t="s">
        <v>77</v>
      </c>
      <c r="AW146" s="166" t="s">
        <v>95</v>
      </c>
      <c r="AX146" s="166" t="s">
        <v>69</v>
      </c>
      <c r="AY146" s="165" t="s">
        <v>118</v>
      </c>
    </row>
    <row r="147" spans="2:51" s="6" customFormat="1" ht="15.75" customHeight="1">
      <c r="B147" s="181"/>
      <c r="C147" s="182"/>
      <c r="D147" s="179" t="s">
        <v>127</v>
      </c>
      <c r="E147" s="183"/>
      <c r="F147" s="184" t="s">
        <v>229</v>
      </c>
      <c r="G147" s="182"/>
      <c r="H147" s="185">
        <v>0.2</v>
      </c>
      <c r="J147" s="182"/>
      <c r="K147" s="182"/>
      <c r="L147" s="186"/>
      <c r="M147" s="187"/>
      <c r="N147" s="182"/>
      <c r="O147" s="182"/>
      <c r="P147" s="182"/>
      <c r="Q147" s="182"/>
      <c r="R147" s="182"/>
      <c r="S147" s="182"/>
      <c r="T147" s="188"/>
      <c r="AT147" s="189" t="s">
        <v>127</v>
      </c>
      <c r="AU147" s="189" t="s">
        <v>77</v>
      </c>
      <c r="AV147" s="190" t="s">
        <v>125</v>
      </c>
      <c r="AW147" s="190" t="s">
        <v>95</v>
      </c>
      <c r="AX147" s="190" t="s">
        <v>19</v>
      </c>
      <c r="AY147" s="189" t="s">
        <v>118</v>
      </c>
    </row>
    <row r="148" spans="2:65" s="6" customFormat="1" ht="15.75" customHeight="1">
      <c r="B148" s="23"/>
      <c r="C148" s="146" t="s">
        <v>276</v>
      </c>
      <c r="D148" s="146" t="s">
        <v>120</v>
      </c>
      <c r="E148" s="147" t="s">
        <v>469</v>
      </c>
      <c r="F148" s="148" t="s">
        <v>470</v>
      </c>
      <c r="G148" s="149" t="s">
        <v>159</v>
      </c>
      <c r="H148" s="150">
        <v>10.8</v>
      </c>
      <c r="I148" s="151"/>
      <c r="J148" s="150">
        <f>ROUND($I$148*$H$148,2)</f>
        <v>0</v>
      </c>
      <c r="K148" s="148" t="s">
        <v>124</v>
      </c>
      <c r="L148" s="43"/>
      <c r="M148" s="152"/>
      <c r="N148" s="153" t="s">
        <v>40</v>
      </c>
      <c r="O148" s="24"/>
      <c r="P148" s="24"/>
      <c r="Q148" s="154">
        <v>0.82327</v>
      </c>
      <c r="R148" s="154">
        <f>$Q$148*$H$148</f>
        <v>8.891316</v>
      </c>
      <c r="S148" s="154">
        <v>0</v>
      </c>
      <c r="T148" s="155">
        <f>$S$148*$H$148</f>
        <v>0</v>
      </c>
      <c r="AR148" s="88" t="s">
        <v>125</v>
      </c>
      <c r="AT148" s="88" t="s">
        <v>120</v>
      </c>
      <c r="AU148" s="88" t="s">
        <v>77</v>
      </c>
      <c r="AY148" s="6" t="s">
        <v>118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8" t="s">
        <v>19</v>
      </c>
      <c r="BK148" s="156">
        <f>ROUND($I$148*$H$148,2)</f>
        <v>0</v>
      </c>
      <c r="BL148" s="88" t="s">
        <v>125</v>
      </c>
      <c r="BM148" s="88" t="s">
        <v>471</v>
      </c>
    </row>
    <row r="149" spans="2:51" s="6" customFormat="1" ht="15.75" customHeight="1">
      <c r="B149" s="157"/>
      <c r="C149" s="158"/>
      <c r="D149" s="159" t="s">
        <v>127</v>
      </c>
      <c r="E149" s="160"/>
      <c r="F149" s="160" t="s">
        <v>472</v>
      </c>
      <c r="G149" s="158"/>
      <c r="H149" s="161">
        <v>10.8</v>
      </c>
      <c r="J149" s="158"/>
      <c r="K149" s="158"/>
      <c r="L149" s="162"/>
      <c r="M149" s="163"/>
      <c r="N149" s="158"/>
      <c r="O149" s="158"/>
      <c r="P149" s="158"/>
      <c r="Q149" s="158"/>
      <c r="R149" s="158"/>
      <c r="S149" s="158"/>
      <c r="T149" s="164"/>
      <c r="AT149" s="165" t="s">
        <v>127</v>
      </c>
      <c r="AU149" s="165" t="s">
        <v>77</v>
      </c>
      <c r="AV149" s="166" t="s">
        <v>77</v>
      </c>
      <c r="AW149" s="166" t="s">
        <v>95</v>
      </c>
      <c r="AX149" s="166" t="s">
        <v>19</v>
      </c>
      <c r="AY149" s="165" t="s">
        <v>118</v>
      </c>
    </row>
    <row r="150" spans="2:63" s="132" customFormat="1" ht="30.75" customHeight="1">
      <c r="B150" s="133"/>
      <c r="C150" s="134"/>
      <c r="D150" s="135" t="s">
        <v>68</v>
      </c>
      <c r="E150" s="144" t="s">
        <v>156</v>
      </c>
      <c r="F150" s="144" t="s">
        <v>360</v>
      </c>
      <c r="G150" s="134"/>
      <c r="H150" s="134"/>
      <c r="J150" s="145">
        <f>$BK$150</f>
        <v>0</v>
      </c>
      <c r="K150" s="134"/>
      <c r="L150" s="138"/>
      <c r="M150" s="139"/>
      <c r="N150" s="134"/>
      <c r="O150" s="134"/>
      <c r="P150" s="140">
        <f>SUM($P$151:$P$161)</f>
        <v>0</v>
      </c>
      <c r="Q150" s="134"/>
      <c r="R150" s="140">
        <f>SUM($R$151:$R$161)</f>
        <v>7.461171</v>
      </c>
      <c r="S150" s="134"/>
      <c r="T150" s="141">
        <f>SUM($T$151:$T$161)</f>
        <v>0</v>
      </c>
      <c r="AR150" s="142" t="s">
        <v>19</v>
      </c>
      <c r="AT150" s="142" t="s">
        <v>68</v>
      </c>
      <c r="AU150" s="142" t="s">
        <v>19</v>
      </c>
      <c r="AY150" s="142" t="s">
        <v>118</v>
      </c>
      <c r="BK150" s="143">
        <f>SUM($BK$151:$BK$161)</f>
        <v>0</v>
      </c>
    </row>
    <row r="151" spans="2:65" s="6" customFormat="1" ht="15.75" customHeight="1">
      <c r="B151" s="23"/>
      <c r="C151" s="146" t="s">
        <v>280</v>
      </c>
      <c r="D151" s="146" t="s">
        <v>120</v>
      </c>
      <c r="E151" s="147" t="s">
        <v>473</v>
      </c>
      <c r="F151" s="148" t="s">
        <v>474</v>
      </c>
      <c r="G151" s="149" t="s">
        <v>176</v>
      </c>
      <c r="H151" s="150">
        <v>1.1</v>
      </c>
      <c r="I151" s="151"/>
      <c r="J151" s="150">
        <f>ROUND($I$151*$H$151,2)</f>
        <v>0</v>
      </c>
      <c r="K151" s="148" t="s">
        <v>124</v>
      </c>
      <c r="L151" s="43"/>
      <c r="M151" s="152"/>
      <c r="N151" s="153" t="s">
        <v>40</v>
      </c>
      <c r="O151" s="24"/>
      <c r="P151" s="24"/>
      <c r="Q151" s="154">
        <v>1E-05</v>
      </c>
      <c r="R151" s="154">
        <f>$Q$151*$H$151</f>
        <v>1.1000000000000001E-05</v>
      </c>
      <c r="S151" s="154">
        <v>0</v>
      </c>
      <c r="T151" s="155">
        <f>$S$151*$H$151</f>
        <v>0</v>
      </c>
      <c r="AR151" s="88" t="s">
        <v>125</v>
      </c>
      <c r="AT151" s="88" t="s">
        <v>120</v>
      </c>
      <c r="AU151" s="88" t="s">
        <v>77</v>
      </c>
      <c r="AY151" s="6" t="s">
        <v>118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8" t="s">
        <v>19</v>
      </c>
      <c r="BK151" s="156">
        <f>ROUND($I$151*$H$151,2)</f>
        <v>0</v>
      </c>
      <c r="BL151" s="88" t="s">
        <v>125</v>
      </c>
      <c r="BM151" s="88" t="s">
        <v>475</v>
      </c>
    </row>
    <row r="152" spans="2:51" s="6" customFormat="1" ht="15.75" customHeight="1">
      <c r="B152" s="157"/>
      <c r="C152" s="158"/>
      <c r="D152" s="159" t="s">
        <v>127</v>
      </c>
      <c r="E152" s="160"/>
      <c r="F152" s="160" t="s">
        <v>476</v>
      </c>
      <c r="G152" s="158"/>
      <c r="H152" s="161">
        <v>1.1</v>
      </c>
      <c r="J152" s="158"/>
      <c r="K152" s="158"/>
      <c r="L152" s="162"/>
      <c r="M152" s="163"/>
      <c r="N152" s="158"/>
      <c r="O152" s="158"/>
      <c r="P152" s="158"/>
      <c r="Q152" s="158"/>
      <c r="R152" s="158"/>
      <c r="S152" s="158"/>
      <c r="T152" s="164"/>
      <c r="AT152" s="165" t="s">
        <v>127</v>
      </c>
      <c r="AU152" s="165" t="s">
        <v>77</v>
      </c>
      <c r="AV152" s="166" t="s">
        <v>77</v>
      </c>
      <c r="AW152" s="166" t="s">
        <v>95</v>
      </c>
      <c r="AX152" s="166" t="s">
        <v>19</v>
      </c>
      <c r="AY152" s="165" t="s">
        <v>118</v>
      </c>
    </row>
    <row r="153" spans="2:65" s="6" customFormat="1" ht="15.75" customHeight="1">
      <c r="B153" s="23"/>
      <c r="C153" s="167" t="s">
        <v>6</v>
      </c>
      <c r="D153" s="167" t="s">
        <v>166</v>
      </c>
      <c r="E153" s="168" t="s">
        <v>477</v>
      </c>
      <c r="F153" s="169" t="s">
        <v>478</v>
      </c>
      <c r="G153" s="170" t="s">
        <v>367</v>
      </c>
      <c r="H153" s="171">
        <v>1.1</v>
      </c>
      <c r="I153" s="172"/>
      <c r="J153" s="171">
        <f>ROUND($I$153*$H$153,2)</f>
        <v>0</v>
      </c>
      <c r="K153" s="169" t="s">
        <v>124</v>
      </c>
      <c r="L153" s="173"/>
      <c r="M153" s="174"/>
      <c r="N153" s="175" t="s">
        <v>40</v>
      </c>
      <c r="O153" s="24"/>
      <c r="P153" s="24"/>
      <c r="Q153" s="154">
        <v>0.101</v>
      </c>
      <c r="R153" s="154">
        <f>$Q$153*$H$153</f>
        <v>0.11110000000000002</v>
      </c>
      <c r="S153" s="154">
        <v>0</v>
      </c>
      <c r="T153" s="155">
        <f>$S$153*$H$153</f>
        <v>0</v>
      </c>
      <c r="AR153" s="88" t="s">
        <v>156</v>
      </c>
      <c r="AT153" s="88" t="s">
        <v>166</v>
      </c>
      <c r="AU153" s="88" t="s">
        <v>77</v>
      </c>
      <c r="AY153" s="6" t="s">
        <v>118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8" t="s">
        <v>19</v>
      </c>
      <c r="BK153" s="156">
        <f>ROUND($I$153*$H$153,2)</f>
        <v>0</v>
      </c>
      <c r="BL153" s="88" t="s">
        <v>125</v>
      </c>
      <c r="BM153" s="88" t="s">
        <v>479</v>
      </c>
    </row>
    <row r="154" spans="2:51" s="6" customFormat="1" ht="15.75" customHeight="1">
      <c r="B154" s="157"/>
      <c r="C154" s="158"/>
      <c r="D154" s="159" t="s">
        <v>127</v>
      </c>
      <c r="E154" s="160"/>
      <c r="F154" s="160" t="s">
        <v>480</v>
      </c>
      <c r="G154" s="158"/>
      <c r="H154" s="161">
        <v>1.1</v>
      </c>
      <c r="J154" s="158"/>
      <c r="K154" s="158"/>
      <c r="L154" s="162"/>
      <c r="M154" s="163"/>
      <c r="N154" s="158"/>
      <c r="O154" s="158"/>
      <c r="P154" s="158"/>
      <c r="Q154" s="158"/>
      <c r="R154" s="158"/>
      <c r="S154" s="158"/>
      <c r="T154" s="164"/>
      <c r="AT154" s="165" t="s">
        <v>127</v>
      </c>
      <c r="AU154" s="165" t="s">
        <v>77</v>
      </c>
      <c r="AV154" s="166" t="s">
        <v>77</v>
      </c>
      <c r="AW154" s="166" t="s">
        <v>95</v>
      </c>
      <c r="AX154" s="166" t="s">
        <v>19</v>
      </c>
      <c r="AY154" s="165" t="s">
        <v>118</v>
      </c>
    </row>
    <row r="155" spans="2:65" s="6" customFormat="1" ht="15.75" customHeight="1">
      <c r="B155" s="23"/>
      <c r="C155" s="146" t="s">
        <v>377</v>
      </c>
      <c r="D155" s="146" t="s">
        <v>120</v>
      </c>
      <c r="E155" s="147" t="s">
        <v>361</v>
      </c>
      <c r="F155" s="148" t="s">
        <v>481</v>
      </c>
      <c r="G155" s="149" t="s">
        <v>176</v>
      </c>
      <c r="H155" s="150">
        <v>6</v>
      </c>
      <c r="I155" s="151"/>
      <c r="J155" s="150">
        <f>ROUND($I$155*$H$155,2)</f>
        <v>0</v>
      </c>
      <c r="K155" s="148" t="s">
        <v>124</v>
      </c>
      <c r="L155" s="43"/>
      <c r="M155" s="152"/>
      <c r="N155" s="153" t="s">
        <v>40</v>
      </c>
      <c r="O155" s="24"/>
      <c r="P155" s="24"/>
      <c r="Q155" s="154">
        <v>1E-05</v>
      </c>
      <c r="R155" s="154">
        <f>$Q$155*$H$155</f>
        <v>6.000000000000001E-05</v>
      </c>
      <c r="S155" s="154">
        <v>0</v>
      </c>
      <c r="T155" s="155">
        <f>$S$155*$H$155</f>
        <v>0</v>
      </c>
      <c r="AR155" s="88" t="s">
        <v>125</v>
      </c>
      <c r="AT155" s="88" t="s">
        <v>120</v>
      </c>
      <c r="AU155" s="88" t="s">
        <v>77</v>
      </c>
      <c r="AY155" s="6" t="s">
        <v>118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8" t="s">
        <v>19</v>
      </c>
      <c r="BK155" s="156">
        <f>ROUND($I$155*$H$155,2)</f>
        <v>0</v>
      </c>
      <c r="BL155" s="88" t="s">
        <v>125</v>
      </c>
      <c r="BM155" s="88" t="s">
        <v>482</v>
      </c>
    </row>
    <row r="156" spans="2:51" s="6" customFormat="1" ht="15.75" customHeight="1">
      <c r="B156" s="157"/>
      <c r="C156" s="158"/>
      <c r="D156" s="159" t="s">
        <v>127</v>
      </c>
      <c r="E156" s="160"/>
      <c r="F156" s="160" t="s">
        <v>483</v>
      </c>
      <c r="G156" s="158"/>
      <c r="H156" s="161">
        <v>6</v>
      </c>
      <c r="J156" s="158"/>
      <c r="K156" s="158"/>
      <c r="L156" s="162"/>
      <c r="M156" s="163"/>
      <c r="N156" s="158"/>
      <c r="O156" s="158"/>
      <c r="P156" s="158"/>
      <c r="Q156" s="158"/>
      <c r="R156" s="158"/>
      <c r="S156" s="158"/>
      <c r="T156" s="164"/>
      <c r="AT156" s="165" t="s">
        <v>127</v>
      </c>
      <c r="AU156" s="165" t="s">
        <v>77</v>
      </c>
      <c r="AV156" s="166" t="s">
        <v>77</v>
      </c>
      <c r="AW156" s="166" t="s">
        <v>95</v>
      </c>
      <c r="AX156" s="166" t="s">
        <v>19</v>
      </c>
      <c r="AY156" s="165" t="s">
        <v>118</v>
      </c>
    </row>
    <row r="157" spans="2:65" s="6" customFormat="1" ht="15.75" customHeight="1">
      <c r="B157" s="23"/>
      <c r="C157" s="167" t="s">
        <v>382</v>
      </c>
      <c r="D157" s="167" t="s">
        <v>166</v>
      </c>
      <c r="E157" s="168" t="s">
        <v>365</v>
      </c>
      <c r="F157" s="169" t="s">
        <v>484</v>
      </c>
      <c r="G157" s="170" t="s">
        <v>367</v>
      </c>
      <c r="H157" s="171">
        <v>3</v>
      </c>
      <c r="I157" s="172"/>
      <c r="J157" s="171">
        <f>ROUND($I$157*$H$157,2)</f>
        <v>0</v>
      </c>
      <c r="K157" s="169" t="s">
        <v>124</v>
      </c>
      <c r="L157" s="173"/>
      <c r="M157" s="174"/>
      <c r="N157" s="175" t="s">
        <v>40</v>
      </c>
      <c r="O157" s="24"/>
      <c r="P157" s="24"/>
      <c r="Q157" s="154">
        <v>2.45</v>
      </c>
      <c r="R157" s="154">
        <f>$Q$157*$H$157</f>
        <v>7.3500000000000005</v>
      </c>
      <c r="S157" s="154">
        <v>0</v>
      </c>
      <c r="T157" s="155">
        <f>$S$157*$H$157</f>
        <v>0</v>
      </c>
      <c r="AR157" s="88" t="s">
        <v>156</v>
      </c>
      <c r="AT157" s="88" t="s">
        <v>166</v>
      </c>
      <c r="AU157" s="88" t="s">
        <v>77</v>
      </c>
      <c r="AY157" s="6" t="s">
        <v>118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8" t="s">
        <v>19</v>
      </c>
      <c r="BK157" s="156">
        <f>ROUND($I$157*$H$157,2)</f>
        <v>0</v>
      </c>
      <c r="BL157" s="88" t="s">
        <v>125</v>
      </c>
      <c r="BM157" s="88" t="s">
        <v>485</v>
      </c>
    </row>
    <row r="158" spans="2:65" s="6" customFormat="1" ht="15.75" customHeight="1">
      <c r="B158" s="23"/>
      <c r="C158" s="149" t="s">
        <v>386</v>
      </c>
      <c r="D158" s="149" t="s">
        <v>120</v>
      </c>
      <c r="E158" s="147" t="s">
        <v>486</v>
      </c>
      <c r="F158" s="148" t="s">
        <v>487</v>
      </c>
      <c r="G158" s="149" t="s">
        <v>123</v>
      </c>
      <c r="H158" s="150">
        <v>4.3</v>
      </c>
      <c r="I158" s="151"/>
      <c r="J158" s="150">
        <f>ROUND($I$158*$H$158,2)</f>
        <v>0</v>
      </c>
      <c r="K158" s="148" t="s">
        <v>124</v>
      </c>
      <c r="L158" s="43"/>
      <c r="M158" s="152"/>
      <c r="N158" s="153" t="s">
        <v>40</v>
      </c>
      <c r="O158" s="24"/>
      <c r="P158" s="24"/>
      <c r="Q158" s="154">
        <v>0</v>
      </c>
      <c r="R158" s="154">
        <f>$Q$158*$H$158</f>
        <v>0</v>
      </c>
      <c r="S158" s="154">
        <v>0</v>
      </c>
      <c r="T158" s="155">
        <f>$S$158*$H$158</f>
        <v>0</v>
      </c>
      <c r="AR158" s="88" t="s">
        <v>125</v>
      </c>
      <c r="AT158" s="88" t="s">
        <v>120</v>
      </c>
      <c r="AU158" s="88" t="s">
        <v>77</v>
      </c>
      <c r="AY158" s="88" t="s">
        <v>118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8" t="s">
        <v>19</v>
      </c>
      <c r="BK158" s="156">
        <f>ROUND($I$158*$H$158,2)</f>
        <v>0</v>
      </c>
      <c r="BL158" s="88" t="s">
        <v>125</v>
      </c>
      <c r="BM158" s="88" t="s">
        <v>488</v>
      </c>
    </row>
    <row r="159" spans="2:51" s="6" customFormat="1" ht="15.75" customHeight="1">
      <c r="B159" s="157"/>
      <c r="C159" s="158"/>
      <c r="D159" s="159" t="s">
        <v>127</v>
      </c>
      <c r="E159" s="160"/>
      <c r="F159" s="160" t="s">
        <v>489</v>
      </c>
      <c r="G159" s="158"/>
      <c r="H159" s="161">
        <v>3.9</v>
      </c>
      <c r="J159" s="158"/>
      <c r="K159" s="158"/>
      <c r="L159" s="162"/>
      <c r="M159" s="163"/>
      <c r="N159" s="158"/>
      <c r="O159" s="158"/>
      <c r="P159" s="158"/>
      <c r="Q159" s="158"/>
      <c r="R159" s="158"/>
      <c r="S159" s="158"/>
      <c r="T159" s="164"/>
      <c r="AT159" s="165" t="s">
        <v>127</v>
      </c>
      <c r="AU159" s="165" t="s">
        <v>77</v>
      </c>
      <c r="AV159" s="166" t="s">
        <v>77</v>
      </c>
      <c r="AW159" s="166" t="s">
        <v>95</v>
      </c>
      <c r="AX159" s="166" t="s">
        <v>69</v>
      </c>
      <c r="AY159" s="165" t="s">
        <v>118</v>
      </c>
    </row>
    <row r="160" spans="2:51" s="6" customFormat="1" ht="15.75" customHeight="1">
      <c r="B160" s="157"/>
      <c r="C160" s="158"/>
      <c r="D160" s="179" t="s">
        <v>127</v>
      </c>
      <c r="E160" s="180"/>
      <c r="F160" s="160" t="s">
        <v>490</v>
      </c>
      <c r="G160" s="158"/>
      <c r="H160" s="161">
        <v>0.4</v>
      </c>
      <c r="J160" s="158"/>
      <c r="K160" s="158"/>
      <c r="L160" s="162"/>
      <c r="M160" s="163"/>
      <c r="N160" s="158"/>
      <c r="O160" s="158"/>
      <c r="P160" s="158"/>
      <c r="Q160" s="158"/>
      <c r="R160" s="158"/>
      <c r="S160" s="158"/>
      <c r="T160" s="164"/>
      <c r="AT160" s="165" t="s">
        <v>127</v>
      </c>
      <c r="AU160" s="165" t="s">
        <v>77</v>
      </c>
      <c r="AV160" s="166" t="s">
        <v>77</v>
      </c>
      <c r="AW160" s="166" t="s">
        <v>95</v>
      </c>
      <c r="AX160" s="166" t="s">
        <v>69</v>
      </c>
      <c r="AY160" s="165" t="s">
        <v>118</v>
      </c>
    </row>
    <row r="161" spans="2:51" s="6" customFormat="1" ht="15.75" customHeight="1">
      <c r="B161" s="181"/>
      <c r="C161" s="182"/>
      <c r="D161" s="179" t="s">
        <v>127</v>
      </c>
      <c r="E161" s="183"/>
      <c r="F161" s="184" t="s">
        <v>229</v>
      </c>
      <c r="G161" s="182"/>
      <c r="H161" s="185">
        <v>4.3</v>
      </c>
      <c r="J161" s="182"/>
      <c r="K161" s="182"/>
      <c r="L161" s="186"/>
      <c r="M161" s="187"/>
      <c r="N161" s="182"/>
      <c r="O161" s="182"/>
      <c r="P161" s="182"/>
      <c r="Q161" s="182"/>
      <c r="R161" s="182"/>
      <c r="S161" s="182"/>
      <c r="T161" s="188"/>
      <c r="AT161" s="189" t="s">
        <v>127</v>
      </c>
      <c r="AU161" s="189" t="s">
        <v>77</v>
      </c>
      <c r="AV161" s="190" t="s">
        <v>125</v>
      </c>
      <c r="AW161" s="190" t="s">
        <v>95</v>
      </c>
      <c r="AX161" s="190" t="s">
        <v>19</v>
      </c>
      <c r="AY161" s="189" t="s">
        <v>118</v>
      </c>
    </row>
    <row r="162" spans="2:63" s="132" customFormat="1" ht="30.75" customHeight="1">
      <c r="B162" s="133"/>
      <c r="C162" s="134"/>
      <c r="D162" s="135" t="s">
        <v>68</v>
      </c>
      <c r="E162" s="144" t="s">
        <v>162</v>
      </c>
      <c r="F162" s="144" t="s">
        <v>172</v>
      </c>
      <c r="G162" s="134"/>
      <c r="H162" s="134"/>
      <c r="J162" s="145">
        <f>$BK$162</f>
        <v>0</v>
      </c>
      <c r="K162" s="134"/>
      <c r="L162" s="138"/>
      <c r="M162" s="139"/>
      <c r="N162" s="134"/>
      <c r="O162" s="134"/>
      <c r="P162" s="140">
        <f>SUM($P$163:$P$174)</f>
        <v>0</v>
      </c>
      <c r="Q162" s="134"/>
      <c r="R162" s="140">
        <f>SUM($R$163:$R$174)</f>
        <v>4.35134</v>
      </c>
      <c r="S162" s="134"/>
      <c r="T162" s="141">
        <f>SUM($T$163:$T$174)</f>
        <v>3.714</v>
      </c>
      <c r="AR162" s="142" t="s">
        <v>19</v>
      </c>
      <c r="AT162" s="142" t="s">
        <v>68</v>
      </c>
      <c r="AU162" s="142" t="s">
        <v>19</v>
      </c>
      <c r="AY162" s="142" t="s">
        <v>118</v>
      </c>
      <c r="BK162" s="143">
        <f>SUM($BK$163:$BK$174)</f>
        <v>0</v>
      </c>
    </row>
    <row r="163" spans="2:65" s="6" customFormat="1" ht="15.75" customHeight="1">
      <c r="B163" s="23"/>
      <c r="C163" s="146" t="s">
        <v>392</v>
      </c>
      <c r="D163" s="146" t="s">
        <v>120</v>
      </c>
      <c r="E163" s="147" t="s">
        <v>491</v>
      </c>
      <c r="F163" s="148" t="s">
        <v>492</v>
      </c>
      <c r="G163" s="149" t="s">
        <v>159</v>
      </c>
      <c r="H163" s="150">
        <v>7</v>
      </c>
      <c r="I163" s="151"/>
      <c r="J163" s="150">
        <f>ROUND($I$163*$H$163,2)</f>
        <v>0</v>
      </c>
      <c r="K163" s="148" t="s">
        <v>124</v>
      </c>
      <c r="L163" s="43"/>
      <c r="M163" s="152"/>
      <c r="N163" s="153" t="s">
        <v>40</v>
      </c>
      <c r="O163" s="24"/>
      <c r="P163" s="24"/>
      <c r="Q163" s="154">
        <v>0.24601</v>
      </c>
      <c r="R163" s="154">
        <f>$Q$163*$H$163</f>
        <v>1.72207</v>
      </c>
      <c r="S163" s="154">
        <v>0</v>
      </c>
      <c r="T163" s="155">
        <f>$S$163*$H$163</f>
        <v>0</v>
      </c>
      <c r="AR163" s="88" t="s">
        <v>125</v>
      </c>
      <c r="AT163" s="88" t="s">
        <v>120</v>
      </c>
      <c r="AU163" s="88" t="s">
        <v>77</v>
      </c>
      <c r="AY163" s="6" t="s">
        <v>118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8" t="s">
        <v>19</v>
      </c>
      <c r="BK163" s="156">
        <f>ROUND($I$163*$H$163,2)</f>
        <v>0</v>
      </c>
      <c r="BL163" s="88" t="s">
        <v>125</v>
      </c>
      <c r="BM163" s="88" t="s">
        <v>493</v>
      </c>
    </row>
    <row r="164" spans="2:51" s="6" customFormat="1" ht="15.75" customHeight="1">
      <c r="B164" s="157"/>
      <c r="C164" s="158"/>
      <c r="D164" s="159" t="s">
        <v>127</v>
      </c>
      <c r="E164" s="160"/>
      <c r="F164" s="160" t="s">
        <v>494</v>
      </c>
      <c r="G164" s="158"/>
      <c r="H164" s="161">
        <v>7</v>
      </c>
      <c r="J164" s="158"/>
      <c r="K164" s="158"/>
      <c r="L164" s="162"/>
      <c r="M164" s="163"/>
      <c r="N164" s="158"/>
      <c r="O164" s="158"/>
      <c r="P164" s="158"/>
      <c r="Q164" s="158"/>
      <c r="R164" s="158"/>
      <c r="S164" s="158"/>
      <c r="T164" s="164"/>
      <c r="AT164" s="165" t="s">
        <v>127</v>
      </c>
      <c r="AU164" s="165" t="s">
        <v>77</v>
      </c>
      <c r="AV164" s="166" t="s">
        <v>77</v>
      </c>
      <c r="AW164" s="166" t="s">
        <v>95</v>
      </c>
      <c r="AX164" s="166" t="s">
        <v>19</v>
      </c>
      <c r="AY164" s="165" t="s">
        <v>118</v>
      </c>
    </row>
    <row r="165" spans="2:65" s="6" customFormat="1" ht="15.75" customHeight="1">
      <c r="B165" s="23"/>
      <c r="C165" s="146" t="s">
        <v>397</v>
      </c>
      <c r="D165" s="146" t="s">
        <v>120</v>
      </c>
      <c r="E165" s="147" t="s">
        <v>495</v>
      </c>
      <c r="F165" s="148" t="s">
        <v>496</v>
      </c>
      <c r="G165" s="149" t="s">
        <v>176</v>
      </c>
      <c r="H165" s="150">
        <v>7</v>
      </c>
      <c r="I165" s="151"/>
      <c r="J165" s="150">
        <f>ROUND($I$165*$H$165,2)</f>
        <v>0</v>
      </c>
      <c r="K165" s="148" t="s">
        <v>124</v>
      </c>
      <c r="L165" s="43"/>
      <c r="M165" s="152"/>
      <c r="N165" s="153" t="s">
        <v>40</v>
      </c>
      <c r="O165" s="24"/>
      <c r="P165" s="24"/>
      <c r="Q165" s="154">
        <v>0.14761</v>
      </c>
      <c r="R165" s="154">
        <f>$Q$165*$H$165</f>
        <v>1.03327</v>
      </c>
      <c r="S165" s="154">
        <v>0</v>
      </c>
      <c r="T165" s="155">
        <f>$S$165*$H$165</f>
        <v>0</v>
      </c>
      <c r="AR165" s="88" t="s">
        <v>125</v>
      </c>
      <c r="AT165" s="88" t="s">
        <v>120</v>
      </c>
      <c r="AU165" s="88" t="s">
        <v>77</v>
      </c>
      <c r="AY165" s="6" t="s">
        <v>118</v>
      </c>
      <c r="BE165" s="156">
        <f>IF($N$165="základní",$J$165,0)</f>
        <v>0</v>
      </c>
      <c r="BF165" s="156">
        <f>IF($N$165="snížená",$J$165,0)</f>
        <v>0</v>
      </c>
      <c r="BG165" s="156">
        <f>IF($N$165="zákl. přenesená",$J$165,0)</f>
        <v>0</v>
      </c>
      <c r="BH165" s="156">
        <f>IF($N$165="sníž. přenesená",$J$165,0)</f>
        <v>0</v>
      </c>
      <c r="BI165" s="156">
        <f>IF($N$165="nulová",$J$165,0)</f>
        <v>0</v>
      </c>
      <c r="BJ165" s="88" t="s">
        <v>19</v>
      </c>
      <c r="BK165" s="156">
        <f>ROUND($I$165*$H$165,2)</f>
        <v>0</v>
      </c>
      <c r="BL165" s="88" t="s">
        <v>125</v>
      </c>
      <c r="BM165" s="88" t="s">
        <v>497</v>
      </c>
    </row>
    <row r="166" spans="2:51" s="6" customFormat="1" ht="15.75" customHeight="1">
      <c r="B166" s="157"/>
      <c r="C166" s="158"/>
      <c r="D166" s="159" t="s">
        <v>127</v>
      </c>
      <c r="E166" s="160"/>
      <c r="F166" s="160" t="s">
        <v>498</v>
      </c>
      <c r="G166" s="158"/>
      <c r="H166" s="161">
        <v>7</v>
      </c>
      <c r="J166" s="158"/>
      <c r="K166" s="158"/>
      <c r="L166" s="162"/>
      <c r="M166" s="163"/>
      <c r="N166" s="158"/>
      <c r="O166" s="158"/>
      <c r="P166" s="158"/>
      <c r="Q166" s="158"/>
      <c r="R166" s="158"/>
      <c r="S166" s="158"/>
      <c r="T166" s="164"/>
      <c r="AT166" s="165" t="s">
        <v>127</v>
      </c>
      <c r="AU166" s="165" t="s">
        <v>77</v>
      </c>
      <c r="AV166" s="166" t="s">
        <v>77</v>
      </c>
      <c r="AW166" s="166" t="s">
        <v>95</v>
      </c>
      <c r="AX166" s="166" t="s">
        <v>19</v>
      </c>
      <c r="AY166" s="165" t="s">
        <v>118</v>
      </c>
    </row>
    <row r="167" spans="2:65" s="6" customFormat="1" ht="15.75" customHeight="1">
      <c r="B167" s="23"/>
      <c r="C167" s="167" t="s">
        <v>401</v>
      </c>
      <c r="D167" s="167" t="s">
        <v>166</v>
      </c>
      <c r="E167" s="168" t="s">
        <v>499</v>
      </c>
      <c r="F167" s="169" t="s">
        <v>500</v>
      </c>
      <c r="G167" s="170" t="s">
        <v>367</v>
      </c>
      <c r="H167" s="171">
        <v>28</v>
      </c>
      <c r="I167" s="172"/>
      <c r="J167" s="171">
        <f>ROUND($I$167*$H$167,2)</f>
        <v>0</v>
      </c>
      <c r="K167" s="169" t="s">
        <v>124</v>
      </c>
      <c r="L167" s="173"/>
      <c r="M167" s="174"/>
      <c r="N167" s="175" t="s">
        <v>40</v>
      </c>
      <c r="O167" s="24"/>
      <c r="P167" s="24"/>
      <c r="Q167" s="154">
        <v>0.057</v>
      </c>
      <c r="R167" s="154">
        <f>$Q$167*$H$167</f>
        <v>1.596</v>
      </c>
      <c r="S167" s="154">
        <v>0</v>
      </c>
      <c r="T167" s="155">
        <f>$S$167*$H$167</f>
        <v>0</v>
      </c>
      <c r="AR167" s="88" t="s">
        <v>156</v>
      </c>
      <c r="AT167" s="88" t="s">
        <v>166</v>
      </c>
      <c r="AU167" s="88" t="s">
        <v>77</v>
      </c>
      <c r="AY167" s="6" t="s">
        <v>118</v>
      </c>
      <c r="BE167" s="156">
        <f>IF($N$167="základní",$J$167,0)</f>
        <v>0</v>
      </c>
      <c r="BF167" s="156">
        <f>IF($N$167="snížená",$J$167,0)</f>
        <v>0</v>
      </c>
      <c r="BG167" s="156">
        <f>IF($N$167="zákl. přenesená",$J$167,0)</f>
        <v>0</v>
      </c>
      <c r="BH167" s="156">
        <f>IF($N$167="sníž. přenesená",$J$167,0)</f>
        <v>0</v>
      </c>
      <c r="BI167" s="156">
        <f>IF($N$167="nulová",$J$167,0)</f>
        <v>0</v>
      </c>
      <c r="BJ167" s="88" t="s">
        <v>19</v>
      </c>
      <c r="BK167" s="156">
        <f>ROUND($I$167*$H$167,2)</f>
        <v>0</v>
      </c>
      <c r="BL167" s="88" t="s">
        <v>125</v>
      </c>
      <c r="BM167" s="88" t="s">
        <v>501</v>
      </c>
    </row>
    <row r="168" spans="2:51" s="6" customFormat="1" ht="15.75" customHeight="1">
      <c r="B168" s="157"/>
      <c r="C168" s="158"/>
      <c r="D168" s="159" t="s">
        <v>127</v>
      </c>
      <c r="E168" s="160"/>
      <c r="F168" s="160" t="s">
        <v>502</v>
      </c>
      <c r="G168" s="158"/>
      <c r="H168" s="161">
        <v>28</v>
      </c>
      <c r="J168" s="158"/>
      <c r="K168" s="158"/>
      <c r="L168" s="162"/>
      <c r="M168" s="163"/>
      <c r="N168" s="158"/>
      <c r="O168" s="158"/>
      <c r="P168" s="158"/>
      <c r="Q168" s="158"/>
      <c r="R168" s="158"/>
      <c r="S168" s="158"/>
      <c r="T168" s="164"/>
      <c r="AT168" s="165" t="s">
        <v>127</v>
      </c>
      <c r="AU168" s="165" t="s">
        <v>77</v>
      </c>
      <c r="AV168" s="166" t="s">
        <v>77</v>
      </c>
      <c r="AW168" s="166" t="s">
        <v>95</v>
      </c>
      <c r="AX168" s="166" t="s">
        <v>19</v>
      </c>
      <c r="AY168" s="165" t="s">
        <v>118</v>
      </c>
    </row>
    <row r="169" spans="2:65" s="6" customFormat="1" ht="15.75" customHeight="1">
      <c r="B169" s="23"/>
      <c r="C169" s="146" t="s">
        <v>406</v>
      </c>
      <c r="D169" s="146" t="s">
        <v>120</v>
      </c>
      <c r="E169" s="147" t="s">
        <v>503</v>
      </c>
      <c r="F169" s="148" t="s">
        <v>504</v>
      </c>
      <c r="G169" s="149" t="s">
        <v>123</v>
      </c>
      <c r="H169" s="150">
        <v>1</v>
      </c>
      <c r="I169" s="151"/>
      <c r="J169" s="150">
        <f>ROUND($I$169*$H$169,2)</f>
        <v>0</v>
      </c>
      <c r="K169" s="148" t="s">
        <v>124</v>
      </c>
      <c r="L169" s="43"/>
      <c r="M169" s="152"/>
      <c r="N169" s="153" t="s">
        <v>40</v>
      </c>
      <c r="O169" s="24"/>
      <c r="P169" s="24"/>
      <c r="Q169" s="154">
        <v>0</v>
      </c>
      <c r="R169" s="154">
        <f>$Q$169*$H$169</f>
        <v>0</v>
      </c>
      <c r="S169" s="154">
        <v>2</v>
      </c>
      <c r="T169" s="155">
        <f>$S$169*$H$169</f>
        <v>2</v>
      </c>
      <c r="AR169" s="88" t="s">
        <v>125</v>
      </c>
      <c r="AT169" s="88" t="s">
        <v>120</v>
      </c>
      <c r="AU169" s="88" t="s">
        <v>77</v>
      </c>
      <c r="AY169" s="6" t="s">
        <v>118</v>
      </c>
      <c r="BE169" s="156">
        <f>IF($N$169="základní",$J$169,0)</f>
        <v>0</v>
      </c>
      <c r="BF169" s="156">
        <f>IF($N$169="snížená",$J$169,0)</f>
        <v>0</v>
      </c>
      <c r="BG169" s="156">
        <f>IF($N$169="zákl. přenesená",$J$169,0)</f>
        <v>0</v>
      </c>
      <c r="BH169" s="156">
        <f>IF($N$169="sníž. přenesená",$J$169,0)</f>
        <v>0</v>
      </c>
      <c r="BI169" s="156">
        <f>IF($N$169="nulová",$J$169,0)</f>
        <v>0</v>
      </c>
      <c r="BJ169" s="88" t="s">
        <v>19</v>
      </c>
      <c r="BK169" s="156">
        <f>ROUND($I$169*$H$169,2)</f>
        <v>0</v>
      </c>
      <c r="BL169" s="88" t="s">
        <v>125</v>
      </c>
      <c r="BM169" s="88" t="s">
        <v>505</v>
      </c>
    </row>
    <row r="170" spans="2:51" s="6" customFormat="1" ht="15.75" customHeight="1">
      <c r="B170" s="157"/>
      <c r="C170" s="158"/>
      <c r="D170" s="159" t="s">
        <v>127</v>
      </c>
      <c r="E170" s="160"/>
      <c r="F170" s="160" t="s">
        <v>506</v>
      </c>
      <c r="G170" s="158"/>
      <c r="H170" s="161">
        <v>1</v>
      </c>
      <c r="J170" s="158"/>
      <c r="K170" s="158"/>
      <c r="L170" s="162"/>
      <c r="M170" s="163"/>
      <c r="N170" s="158"/>
      <c r="O170" s="158"/>
      <c r="P170" s="158"/>
      <c r="Q170" s="158"/>
      <c r="R170" s="158"/>
      <c r="S170" s="158"/>
      <c r="T170" s="164"/>
      <c r="AT170" s="165" t="s">
        <v>127</v>
      </c>
      <c r="AU170" s="165" t="s">
        <v>77</v>
      </c>
      <c r="AV170" s="166" t="s">
        <v>77</v>
      </c>
      <c r="AW170" s="166" t="s">
        <v>95</v>
      </c>
      <c r="AX170" s="166" t="s">
        <v>19</v>
      </c>
      <c r="AY170" s="165" t="s">
        <v>118</v>
      </c>
    </row>
    <row r="171" spans="2:65" s="6" customFormat="1" ht="15.75" customHeight="1">
      <c r="B171" s="23"/>
      <c r="C171" s="146" t="s">
        <v>411</v>
      </c>
      <c r="D171" s="146" t="s">
        <v>120</v>
      </c>
      <c r="E171" s="147" t="s">
        <v>507</v>
      </c>
      <c r="F171" s="148" t="s">
        <v>508</v>
      </c>
      <c r="G171" s="149" t="s">
        <v>176</v>
      </c>
      <c r="H171" s="150">
        <v>1</v>
      </c>
      <c r="I171" s="151"/>
      <c r="J171" s="150">
        <f>ROUND($I$171*$H$171,2)</f>
        <v>0</v>
      </c>
      <c r="K171" s="148"/>
      <c r="L171" s="43"/>
      <c r="M171" s="152"/>
      <c r="N171" s="153" t="s">
        <v>40</v>
      </c>
      <c r="O171" s="24"/>
      <c r="P171" s="24"/>
      <c r="Q171" s="154">
        <v>0</v>
      </c>
      <c r="R171" s="154">
        <f>$Q$171*$H$171</f>
        <v>0</v>
      </c>
      <c r="S171" s="154">
        <v>0.04</v>
      </c>
      <c r="T171" s="155">
        <f>$S$171*$H$171</f>
        <v>0.04</v>
      </c>
      <c r="AR171" s="88" t="s">
        <v>125</v>
      </c>
      <c r="AT171" s="88" t="s">
        <v>120</v>
      </c>
      <c r="AU171" s="88" t="s">
        <v>77</v>
      </c>
      <c r="AY171" s="6" t="s">
        <v>118</v>
      </c>
      <c r="BE171" s="156">
        <f>IF($N$171="základní",$J$171,0)</f>
        <v>0</v>
      </c>
      <c r="BF171" s="156">
        <f>IF($N$171="snížená",$J$171,0)</f>
        <v>0</v>
      </c>
      <c r="BG171" s="156">
        <f>IF($N$171="zákl. přenesená",$J$171,0)</f>
        <v>0</v>
      </c>
      <c r="BH171" s="156">
        <f>IF($N$171="sníž. přenesená",$J$171,0)</f>
        <v>0</v>
      </c>
      <c r="BI171" s="156">
        <f>IF($N$171="nulová",$J$171,0)</f>
        <v>0</v>
      </c>
      <c r="BJ171" s="88" t="s">
        <v>19</v>
      </c>
      <c r="BK171" s="156">
        <f>ROUND($I$171*$H$171,2)</f>
        <v>0</v>
      </c>
      <c r="BL171" s="88" t="s">
        <v>125</v>
      </c>
      <c r="BM171" s="88" t="s">
        <v>509</v>
      </c>
    </row>
    <row r="172" spans="2:51" s="6" customFormat="1" ht="15.75" customHeight="1">
      <c r="B172" s="157"/>
      <c r="C172" s="158"/>
      <c r="D172" s="159" t="s">
        <v>127</v>
      </c>
      <c r="E172" s="160"/>
      <c r="F172" s="160" t="s">
        <v>19</v>
      </c>
      <c r="G172" s="158"/>
      <c r="H172" s="161">
        <v>1</v>
      </c>
      <c r="J172" s="158"/>
      <c r="K172" s="158"/>
      <c r="L172" s="162"/>
      <c r="M172" s="163"/>
      <c r="N172" s="158"/>
      <c r="O172" s="158"/>
      <c r="P172" s="158"/>
      <c r="Q172" s="158"/>
      <c r="R172" s="158"/>
      <c r="S172" s="158"/>
      <c r="T172" s="164"/>
      <c r="AT172" s="165" t="s">
        <v>127</v>
      </c>
      <c r="AU172" s="165" t="s">
        <v>77</v>
      </c>
      <c r="AV172" s="166" t="s">
        <v>77</v>
      </c>
      <c r="AW172" s="166" t="s">
        <v>95</v>
      </c>
      <c r="AX172" s="166" t="s">
        <v>19</v>
      </c>
      <c r="AY172" s="165" t="s">
        <v>118</v>
      </c>
    </row>
    <row r="173" spans="2:65" s="6" customFormat="1" ht="15.75" customHeight="1">
      <c r="B173" s="23"/>
      <c r="C173" s="146" t="s">
        <v>510</v>
      </c>
      <c r="D173" s="146" t="s">
        <v>120</v>
      </c>
      <c r="E173" s="147" t="s">
        <v>511</v>
      </c>
      <c r="F173" s="148" t="s">
        <v>175</v>
      </c>
      <c r="G173" s="149" t="s">
        <v>176</v>
      </c>
      <c r="H173" s="150">
        <v>18</v>
      </c>
      <c r="I173" s="151"/>
      <c r="J173" s="150">
        <f>ROUND($I$173*$H$173,2)</f>
        <v>0</v>
      </c>
      <c r="K173" s="148" t="s">
        <v>124</v>
      </c>
      <c r="L173" s="43"/>
      <c r="M173" s="152"/>
      <c r="N173" s="153" t="s">
        <v>40</v>
      </c>
      <c r="O173" s="24"/>
      <c r="P173" s="24"/>
      <c r="Q173" s="154">
        <v>0</v>
      </c>
      <c r="R173" s="154">
        <f>$Q$173*$H$173</f>
        <v>0</v>
      </c>
      <c r="S173" s="154">
        <v>0.093</v>
      </c>
      <c r="T173" s="155">
        <f>$S$173*$H$173</f>
        <v>1.674</v>
      </c>
      <c r="AR173" s="88" t="s">
        <v>125</v>
      </c>
      <c r="AT173" s="88" t="s">
        <v>120</v>
      </c>
      <c r="AU173" s="88" t="s">
        <v>77</v>
      </c>
      <c r="AY173" s="6" t="s">
        <v>118</v>
      </c>
      <c r="BE173" s="156">
        <f>IF($N$173="základní",$J$173,0)</f>
        <v>0</v>
      </c>
      <c r="BF173" s="156">
        <f>IF($N$173="snížená",$J$173,0)</f>
        <v>0</v>
      </c>
      <c r="BG173" s="156">
        <f>IF($N$173="zákl. přenesená",$J$173,0)</f>
        <v>0</v>
      </c>
      <c r="BH173" s="156">
        <f>IF($N$173="sníž. přenesená",$J$173,0)</f>
        <v>0</v>
      </c>
      <c r="BI173" s="156">
        <f>IF($N$173="nulová",$J$173,0)</f>
        <v>0</v>
      </c>
      <c r="BJ173" s="88" t="s">
        <v>19</v>
      </c>
      <c r="BK173" s="156">
        <f>ROUND($I$173*$H$173,2)</f>
        <v>0</v>
      </c>
      <c r="BL173" s="88" t="s">
        <v>125</v>
      </c>
      <c r="BM173" s="88" t="s">
        <v>512</v>
      </c>
    </row>
    <row r="174" spans="2:51" s="6" customFormat="1" ht="15.75" customHeight="1">
      <c r="B174" s="157"/>
      <c r="C174" s="158"/>
      <c r="D174" s="159" t="s">
        <v>127</v>
      </c>
      <c r="E174" s="160"/>
      <c r="F174" s="160" t="s">
        <v>513</v>
      </c>
      <c r="G174" s="158"/>
      <c r="H174" s="161">
        <v>18</v>
      </c>
      <c r="J174" s="158"/>
      <c r="K174" s="158"/>
      <c r="L174" s="162"/>
      <c r="M174" s="163"/>
      <c r="N174" s="158"/>
      <c r="O174" s="158"/>
      <c r="P174" s="158"/>
      <c r="Q174" s="158"/>
      <c r="R174" s="158"/>
      <c r="S174" s="158"/>
      <c r="T174" s="164"/>
      <c r="AT174" s="165" t="s">
        <v>127</v>
      </c>
      <c r="AU174" s="165" t="s">
        <v>77</v>
      </c>
      <c r="AV174" s="166" t="s">
        <v>77</v>
      </c>
      <c r="AW174" s="166" t="s">
        <v>95</v>
      </c>
      <c r="AX174" s="166" t="s">
        <v>19</v>
      </c>
      <c r="AY174" s="165" t="s">
        <v>118</v>
      </c>
    </row>
    <row r="175" spans="2:63" s="132" customFormat="1" ht="30.75" customHeight="1">
      <c r="B175" s="133"/>
      <c r="C175" s="134"/>
      <c r="D175" s="135" t="s">
        <v>68</v>
      </c>
      <c r="E175" s="144" t="s">
        <v>179</v>
      </c>
      <c r="F175" s="144" t="s">
        <v>180</v>
      </c>
      <c r="G175" s="134"/>
      <c r="H175" s="134"/>
      <c r="J175" s="145">
        <f>$BK$175</f>
        <v>0</v>
      </c>
      <c r="K175" s="134"/>
      <c r="L175" s="138"/>
      <c r="M175" s="139"/>
      <c r="N175" s="134"/>
      <c r="O175" s="134"/>
      <c r="P175" s="140">
        <f>SUM($P$176:$P$180)</f>
        <v>0</v>
      </c>
      <c r="Q175" s="134"/>
      <c r="R175" s="140">
        <f>SUM($R$176:$R$180)</f>
        <v>0</v>
      </c>
      <c r="S175" s="134"/>
      <c r="T175" s="141">
        <f>SUM($T$176:$T$180)</f>
        <v>0</v>
      </c>
      <c r="AR175" s="142" t="s">
        <v>19</v>
      </c>
      <c r="AT175" s="142" t="s">
        <v>68</v>
      </c>
      <c r="AU175" s="142" t="s">
        <v>19</v>
      </c>
      <c r="AY175" s="142" t="s">
        <v>118</v>
      </c>
      <c r="BK175" s="143">
        <f>SUM($BK$176:$BK$180)</f>
        <v>0</v>
      </c>
    </row>
    <row r="176" spans="2:65" s="6" customFormat="1" ht="15.75" customHeight="1">
      <c r="B176" s="23"/>
      <c r="C176" s="146" t="s">
        <v>514</v>
      </c>
      <c r="D176" s="146" t="s">
        <v>120</v>
      </c>
      <c r="E176" s="147" t="s">
        <v>182</v>
      </c>
      <c r="F176" s="148" t="s">
        <v>183</v>
      </c>
      <c r="G176" s="149" t="s">
        <v>184</v>
      </c>
      <c r="H176" s="150">
        <v>3.7</v>
      </c>
      <c r="I176" s="151"/>
      <c r="J176" s="150">
        <f>ROUND($I$176*$H$176,2)</f>
        <v>0</v>
      </c>
      <c r="K176" s="148" t="s">
        <v>124</v>
      </c>
      <c r="L176" s="43"/>
      <c r="M176" s="152"/>
      <c r="N176" s="153" t="s">
        <v>40</v>
      </c>
      <c r="O176" s="24"/>
      <c r="P176" s="24"/>
      <c r="Q176" s="154">
        <v>0</v>
      </c>
      <c r="R176" s="154">
        <f>$Q$176*$H$176</f>
        <v>0</v>
      </c>
      <c r="S176" s="154">
        <v>0</v>
      </c>
      <c r="T176" s="155">
        <f>$S$176*$H$176</f>
        <v>0</v>
      </c>
      <c r="AR176" s="88" t="s">
        <v>125</v>
      </c>
      <c r="AT176" s="88" t="s">
        <v>120</v>
      </c>
      <c r="AU176" s="88" t="s">
        <v>77</v>
      </c>
      <c r="AY176" s="6" t="s">
        <v>118</v>
      </c>
      <c r="BE176" s="156">
        <f>IF($N$176="základní",$J$176,0)</f>
        <v>0</v>
      </c>
      <c r="BF176" s="156">
        <f>IF($N$176="snížená",$J$176,0)</f>
        <v>0</v>
      </c>
      <c r="BG176" s="156">
        <f>IF($N$176="zákl. přenesená",$J$176,0)</f>
        <v>0</v>
      </c>
      <c r="BH176" s="156">
        <f>IF($N$176="sníž. přenesená",$J$176,0)</f>
        <v>0</v>
      </c>
      <c r="BI176" s="156">
        <f>IF($N$176="nulová",$J$176,0)</f>
        <v>0</v>
      </c>
      <c r="BJ176" s="88" t="s">
        <v>19</v>
      </c>
      <c r="BK176" s="156">
        <f>ROUND($I$176*$H$176,2)</f>
        <v>0</v>
      </c>
      <c r="BL176" s="88" t="s">
        <v>125</v>
      </c>
      <c r="BM176" s="88" t="s">
        <v>515</v>
      </c>
    </row>
    <row r="177" spans="2:51" s="6" customFormat="1" ht="15.75" customHeight="1">
      <c r="B177" s="157"/>
      <c r="C177" s="158"/>
      <c r="D177" s="159" t="s">
        <v>127</v>
      </c>
      <c r="E177" s="160"/>
      <c r="F177" s="160" t="s">
        <v>516</v>
      </c>
      <c r="G177" s="158"/>
      <c r="H177" s="161">
        <v>3.7</v>
      </c>
      <c r="J177" s="158"/>
      <c r="K177" s="158"/>
      <c r="L177" s="162"/>
      <c r="M177" s="163"/>
      <c r="N177" s="158"/>
      <c r="O177" s="158"/>
      <c r="P177" s="158"/>
      <c r="Q177" s="158"/>
      <c r="R177" s="158"/>
      <c r="S177" s="158"/>
      <c r="T177" s="164"/>
      <c r="AT177" s="165" t="s">
        <v>127</v>
      </c>
      <c r="AU177" s="165" t="s">
        <v>77</v>
      </c>
      <c r="AV177" s="166" t="s">
        <v>77</v>
      </c>
      <c r="AW177" s="166" t="s">
        <v>95</v>
      </c>
      <c r="AX177" s="166" t="s">
        <v>19</v>
      </c>
      <c r="AY177" s="165" t="s">
        <v>118</v>
      </c>
    </row>
    <row r="178" spans="2:65" s="6" customFormat="1" ht="15.75" customHeight="1">
      <c r="B178" s="23"/>
      <c r="C178" s="146" t="s">
        <v>517</v>
      </c>
      <c r="D178" s="146" t="s">
        <v>120</v>
      </c>
      <c r="E178" s="147" t="s">
        <v>188</v>
      </c>
      <c r="F178" s="148" t="s">
        <v>189</v>
      </c>
      <c r="G178" s="149" t="s">
        <v>184</v>
      </c>
      <c r="H178" s="150">
        <v>33.3</v>
      </c>
      <c r="I178" s="151"/>
      <c r="J178" s="150">
        <f>ROUND($I$178*$H$178,2)</f>
        <v>0</v>
      </c>
      <c r="K178" s="148" t="s">
        <v>124</v>
      </c>
      <c r="L178" s="43"/>
      <c r="M178" s="152"/>
      <c r="N178" s="153" t="s">
        <v>40</v>
      </c>
      <c r="O178" s="24"/>
      <c r="P178" s="24"/>
      <c r="Q178" s="154">
        <v>0</v>
      </c>
      <c r="R178" s="154">
        <f>$Q$178*$H$178</f>
        <v>0</v>
      </c>
      <c r="S178" s="154">
        <v>0</v>
      </c>
      <c r="T178" s="155">
        <f>$S$178*$H$178</f>
        <v>0</v>
      </c>
      <c r="AR178" s="88" t="s">
        <v>125</v>
      </c>
      <c r="AT178" s="88" t="s">
        <v>120</v>
      </c>
      <c r="AU178" s="88" t="s">
        <v>77</v>
      </c>
      <c r="AY178" s="6" t="s">
        <v>118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8" t="s">
        <v>19</v>
      </c>
      <c r="BK178" s="156">
        <f>ROUND($I$178*$H$178,2)</f>
        <v>0</v>
      </c>
      <c r="BL178" s="88" t="s">
        <v>125</v>
      </c>
      <c r="BM178" s="88" t="s">
        <v>518</v>
      </c>
    </row>
    <row r="179" spans="2:51" s="6" customFormat="1" ht="15.75" customHeight="1">
      <c r="B179" s="157"/>
      <c r="C179" s="158"/>
      <c r="D179" s="159" t="s">
        <v>127</v>
      </c>
      <c r="E179" s="160"/>
      <c r="F179" s="160" t="s">
        <v>519</v>
      </c>
      <c r="G179" s="158"/>
      <c r="H179" s="161">
        <v>33.3</v>
      </c>
      <c r="J179" s="158"/>
      <c r="K179" s="158"/>
      <c r="L179" s="162"/>
      <c r="M179" s="163"/>
      <c r="N179" s="158"/>
      <c r="O179" s="158"/>
      <c r="P179" s="158"/>
      <c r="Q179" s="158"/>
      <c r="R179" s="158"/>
      <c r="S179" s="158"/>
      <c r="T179" s="164"/>
      <c r="AT179" s="165" t="s">
        <v>127</v>
      </c>
      <c r="AU179" s="165" t="s">
        <v>77</v>
      </c>
      <c r="AV179" s="166" t="s">
        <v>77</v>
      </c>
      <c r="AW179" s="166" t="s">
        <v>95</v>
      </c>
      <c r="AX179" s="166" t="s">
        <v>19</v>
      </c>
      <c r="AY179" s="165" t="s">
        <v>118</v>
      </c>
    </row>
    <row r="180" spans="2:65" s="6" customFormat="1" ht="15.75" customHeight="1">
      <c r="B180" s="23"/>
      <c r="C180" s="146" t="s">
        <v>520</v>
      </c>
      <c r="D180" s="146" t="s">
        <v>120</v>
      </c>
      <c r="E180" s="147" t="s">
        <v>193</v>
      </c>
      <c r="F180" s="148" t="s">
        <v>194</v>
      </c>
      <c r="G180" s="149" t="s">
        <v>184</v>
      </c>
      <c r="H180" s="150">
        <v>3.7</v>
      </c>
      <c r="I180" s="151"/>
      <c r="J180" s="150">
        <f>ROUND($I$180*$H$180,2)</f>
        <v>0</v>
      </c>
      <c r="K180" s="148" t="s">
        <v>124</v>
      </c>
      <c r="L180" s="43"/>
      <c r="M180" s="152"/>
      <c r="N180" s="153" t="s">
        <v>40</v>
      </c>
      <c r="O180" s="24"/>
      <c r="P180" s="24"/>
      <c r="Q180" s="154">
        <v>0</v>
      </c>
      <c r="R180" s="154">
        <f>$Q$180*$H$180</f>
        <v>0</v>
      </c>
      <c r="S180" s="154">
        <v>0</v>
      </c>
      <c r="T180" s="155">
        <f>$S$180*$H$180</f>
        <v>0</v>
      </c>
      <c r="AR180" s="88" t="s">
        <v>125</v>
      </c>
      <c r="AT180" s="88" t="s">
        <v>120</v>
      </c>
      <c r="AU180" s="88" t="s">
        <v>77</v>
      </c>
      <c r="AY180" s="6" t="s">
        <v>118</v>
      </c>
      <c r="BE180" s="156">
        <f>IF($N$180="základní",$J$180,0)</f>
        <v>0</v>
      </c>
      <c r="BF180" s="156">
        <f>IF($N$180="snížená",$J$180,0)</f>
        <v>0</v>
      </c>
      <c r="BG180" s="156">
        <f>IF($N$180="zákl. přenesená",$J$180,0)</f>
        <v>0</v>
      </c>
      <c r="BH180" s="156">
        <f>IF($N$180="sníž. přenesená",$J$180,0)</f>
        <v>0</v>
      </c>
      <c r="BI180" s="156">
        <f>IF($N$180="nulová",$J$180,0)</f>
        <v>0</v>
      </c>
      <c r="BJ180" s="88" t="s">
        <v>19</v>
      </c>
      <c r="BK180" s="156">
        <f>ROUND($I$180*$H$180,2)</f>
        <v>0</v>
      </c>
      <c r="BL180" s="88" t="s">
        <v>125</v>
      </c>
      <c r="BM180" s="88" t="s">
        <v>521</v>
      </c>
    </row>
    <row r="181" spans="2:63" s="132" customFormat="1" ht="30.75" customHeight="1">
      <c r="B181" s="133"/>
      <c r="C181" s="134"/>
      <c r="D181" s="135" t="s">
        <v>68</v>
      </c>
      <c r="E181" s="144" t="s">
        <v>196</v>
      </c>
      <c r="F181" s="144" t="s">
        <v>197</v>
      </c>
      <c r="G181" s="134"/>
      <c r="H181" s="134"/>
      <c r="J181" s="145">
        <f>$BK$181</f>
        <v>0</v>
      </c>
      <c r="K181" s="134"/>
      <c r="L181" s="138"/>
      <c r="M181" s="139"/>
      <c r="N181" s="134"/>
      <c r="O181" s="134"/>
      <c r="P181" s="140">
        <f>$P$182</f>
        <v>0</v>
      </c>
      <c r="Q181" s="134"/>
      <c r="R181" s="140">
        <f>$R$182</f>
        <v>0</v>
      </c>
      <c r="S181" s="134"/>
      <c r="T181" s="141">
        <f>$T$182</f>
        <v>0</v>
      </c>
      <c r="AR181" s="142" t="s">
        <v>19</v>
      </c>
      <c r="AT181" s="142" t="s">
        <v>68</v>
      </c>
      <c r="AU181" s="142" t="s">
        <v>19</v>
      </c>
      <c r="AY181" s="142" t="s">
        <v>118</v>
      </c>
      <c r="BK181" s="143">
        <f>$BK$182</f>
        <v>0</v>
      </c>
    </row>
    <row r="182" spans="2:65" s="6" customFormat="1" ht="15.75" customHeight="1">
      <c r="B182" s="23"/>
      <c r="C182" s="149" t="s">
        <v>522</v>
      </c>
      <c r="D182" s="149" t="s">
        <v>120</v>
      </c>
      <c r="E182" s="147" t="s">
        <v>198</v>
      </c>
      <c r="F182" s="148" t="s">
        <v>199</v>
      </c>
      <c r="G182" s="149" t="s">
        <v>184</v>
      </c>
      <c r="H182" s="150">
        <v>36.8</v>
      </c>
      <c r="I182" s="151"/>
      <c r="J182" s="150">
        <f>ROUND($I$182*$H$182,2)</f>
        <v>0</v>
      </c>
      <c r="K182" s="148" t="s">
        <v>124</v>
      </c>
      <c r="L182" s="43"/>
      <c r="M182" s="152"/>
      <c r="N182" s="191" t="s">
        <v>40</v>
      </c>
      <c r="O182" s="192"/>
      <c r="P182" s="192"/>
      <c r="Q182" s="193">
        <v>0</v>
      </c>
      <c r="R182" s="193">
        <f>$Q$182*$H$182</f>
        <v>0</v>
      </c>
      <c r="S182" s="193">
        <v>0</v>
      </c>
      <c r="T182" s="194">
        <f>$S$182*$H$182</f>
        <v>0</v>
      </c>
      <c r="AR182" s="88" t="s">
        <v>125</v>
      </c>
      <c r="AT182" s="88" t="s">
        <v>120</v>
      </c>
      <c r="AU182" s="88" t="s">
        <v>77</v>
      </c>
      <c r="AY182" s="88" t="s">
        <v>118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8" t="s">
        <v>19</v>
      </c>
      <c r="BK182" s="156">
        <f>ROUND($I$182*$H$182,2)</f>
        <v>0</v>
      </c>
      <c r="BL182" s="88" t="s">
        <v>125</v>
      </c>
      <c r="BM182" s="88" t="s">
        <v>523</v>
      </c>
    </row>
    <row r="183" spans="2:12" s="6" customFormat="1" ht="7.5" customHeight="1">
      <c r="B183" s="38"/>
      <c r="C183" s="39"/>
      <c r="D183" s="39"/>
      <c r="E183" s="39"/>
      <c r="F183" s="39"/>
      <c r="G183" s="39"/>
      <c r="H183" s="39"/>
      <c r="I183" s="101"/>
      <c r="J183" s="39"/>
      <c r="K183" s="39"/>
      <c r="L183" s="43"/>
    </row>
    <row r="184" s="2" customFormat="1" ht="14.25" customHeight="1"/>
  </sheetData>
  <sheetProtection password="CC35" sheet="1" objects="1" scenarios="1" formatColumns="0" formatRows="0" sort="0" autoFilter="0"/>
  <autoFilter ref="C83:K83"/>
  <mergeCells count="9">
    <mergeCell ref="L2:V2"/>
    <mergeCell ref="E47:H47"/>
    <mergeCell ref="E74:H74"/>
    <mergeCell ref="E76:H76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244" customWidth="1"/>
    <col min="2" max="2" width="1.66796875" style="244" customWidth="1"/>
    <col min="3" max="4" width="5" style="244" customWidth="1"/>
    <col min="5" max="5" width="11.66015625" style="244" customWidth="1"/>
    <col min="6" max="6" width="9.16015625" style="244" customWidth="1"/>
    <col min="7" max="7" width="5" style="244" customWidth="1"/>
    <col min="8" max="8" width="77.83203125" style="244" customWidth="1"/>
    <col min="9" max="10" width="20" style="244" customWidth="1"/>
    <col min="11" max="11" width="1.66796875" style="244" customWidth="1"/>
    <col min="12" max="16384" width="9.33203125" style="244" customWidth="1"/>
  </cols>
  <sheetData>
    <row r="1" ht="37.5" customHeight="1"/>
    <row r="2" spans="2:1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251" customFormat="1" ht="45" customHeight="1">
      <c r="B3" s="248"/>
      <c r="C3" s="249" t="s">
        <v>531</v>
      </c>
      <c r="D3" s="249"/>
      <c r="E3" s="249"/>
      <c r="F3" s="249"/>
      <c r="G3" s="249"/>
      <c r="H3" s="249"/>
      <c r="I3" s="249"/>
      <c r="J3" s="249"/>
      <c r="K3" s="250"/>
    </row>
    <row r="4" spans="2:11" ht="25.5" customHeight="1">
      <c r="B4" s="252"/>
      <c r="C4" s="253" t="s">
        <v>532</v>
      </c>
      <c r="D4" s="253"/>
      <c r="E4" s="253"/>
      <c r="F4" s="253"/>
      <c r="G4" s="253"/>
      <c r="H4" s="253"/>
      <c r="I4" s="253"/>
      <c r="J4" s="253"/>
      <c r="K4" s="254"/>
    </row>
    <row r="5" spans="2:11" ht="5.25" customHeight="1">
      <c r="B5" s="252"/>
      <c r="C5" s="255"/>
      <c r="D5" s="255"/>
      <c r="E5" s="255"/>
      <c r="F5" s="255"/>
      <c r="G5" s="255"/>
      <c r="H5" s="255"/>
      <c r="I5" s="255"/>
      <c r="J5" s="255"/>
      <c r="K5" s="254"/>
    </row>
    <row r="6" spans="2:11" ht="15" customHeight="1">
      <c r="B6" s="252"/>
      <c r="C6" s="256" t="s">
        <v>533</v>
      </c>
      <c r="D6" s="256"/>
      <c r="E6" s="256"/>
      <c r="F6" s="256"/>
      <c r="G6" s="256"/>
      <c r="H6" s="256"/>
      <c r="I6" s="256"/>
      <c r="J6" s="256"/>
      <c r="K6" s="254"/>
    </row>
    <row r="7" spans="2:11" ht="15" customHeight="1">
      <c r="B7" s="257"/>
      <c r="C7" s="256" t="s">
        <v>534</v>
      </c>
      <c r="D7" s="256"/>
      <c r="E7" s="256"/>
      <c r="F7" s="256"/>
      <c r="G7" s="256"/>
      <c r="H7" s="256"/>
      <c r="I7" s="256"/>
      <c r="J7" s="256"/>
      <c r="K7" s="254"/>
    </row>
    <row r="8" spans="2:11" ht="12.75" customHeight="1">
      <c r="B8" s="257"/>
      <c r="C8" s="258"/>
      <c r="D8" s="258"/>
      <c r="E8" s="258"/>
      <c r="F8" s="258"/>
      <c r="G8" s="258"/>
      <c r="H8" s="258"/>
      <c r="I8" s="258"/>
      <c r="J8" s="258"/>
      <c r="K8" s="254"/>
    </row>
    <row r="9" spans="2:11" ht="15" customHeight="1">
      <c r="B9" s="257"/>
      <c r="C9" s="256" t="s">
        <v>689</v>
      </c>
      <c r="D9" s="256"/>
      <c r="E9" s="256"/>
      <c r="F9" s="256"/>
      <c r="G9" s="256"/>
      <c r="H9" s="256"/>
      <c r="I9" s="256"/>
      <c r="J9" s="256"/>
      <c r="K9" s="254"/>
    </row>
    <row r="10" spans="2:11" ht="15" customHeight="1">
      <c r="B10" s="257"/>
      <c r="C10" s="258"/>
      <c r="D10" s="256" t="s">
        <v>690</v>
      </c>
      <c r="E10" s="256"/>
      <c r="F10" s="256"/>
      <c r="G10" s="256"/>
      <c r="H10" s="256"/>
      <c r="I10" s="256"/>
      <c r="J10" s="256"/>
      <c r="K10" s="254"/>
    </row>
    <row r="11" spans="2:11" ht="15" customHeight="1">
      <c r="B11" s="257"/>
      <c r="C11" s="259"/>
      <c r="D11" s="256" t="s">
        <v>535</v>
      </c>
      <c r="E11" s="256"/>
      <c r="F11" s="256"/>
      <c r="G11" s="256"/>
      <c r="H11" s="256"/>
      <c r="I11" s="256"/>
      <c r="J11" s="256"/>
      <c r="K11" s="254"/>
    </row>
    <row r="12" spans="2:11" ht="12.75" customHeight="1">
      <c r="B12" s="257"/>
      <c r="C12" s="259"/>
      <c r="D12" s="259"/>
      <c r="E12" s="259"/>
      <c r="F12" s="259"/>
      <c r="G12" s="259"/>
      <c r="H12" s="259"/>
      <c r="I12" s="259"/>
      <c r="J12" s="259"/>
      <c r="K12" s="254"/>
    </row>
    <row r="13" spans="2:11" ht="15" customHeight="1">
      <c r="B13" s="257"/>
      <c r="C13" s="259"/>
      <c r="D13" s="256" t="s">
        <v>691</v>
      </c>
      <c r="E13" s="256"/>
      <c r="F13" s="256"/>
      <c r="G13" s="256"/>
      <c r="H13" s="256"/>
      <c r="I13" s="256"/>
      <c r="J13" s="256"/>
      <c r="K13" s="254"/>
    </row>
    <row r="14" spans="2:11" ht="15" customHeight="1">
      <c r="B14" s="257"/>
      <c r="C14" s="259"/>
      <c r="D14" s="256" t="s">
        <v>536</v>
      </c>
      <c r="E14" s="256"/>
      <c r="F14" s="256"/>
      <c r="G14" s="256"/>
      <c r="H14" s="256"/>
      <c r="I14" s="256"/>
      <c r="J14" s="256"/>
      <c r="K14" s="254"/>
    </row>
    <row r="15" spans="2:11" ht="15" customHeight="1">
      <c r="B15" s="257"/>
      <c r="C15" s="259"/>
      <c r="D15" s="256" t="s">
        <v>537</v>
      </c>
      <c r="E15" s="256"/>
      <c r="F15" s="256"/>
      <c r="G15" s="256"/>
      <c r="H15" s="256"/>
      <c r="I15" s="256"/>
      <c r="J15" s="256"/>
      <c r="K15" s="254"/>
    </row>
    <row r="16" spans="2:11" ht="15" customHeight="1">
      <c r="B16" s="257"/>
      <c r="C16" s="259"/>
      <c r="D16" s="259"/>
      <c r="E16" s="260" t="s">
        <v>75</v>
      </c>
      <c r="F16" s="256" t="s">
        <v>538</v>
      </c>
      <c r="G16" s="256"/>
      <c r="H16" s="256"/>
      <c r="I16" s="256"/>
      <c r="J16" s="256"/>
      <c r="K16" s="254"/>
    </row>
    <row r="17" spans="2:11" ht="15" customHeight="1">
      <c r="B17" s="257"/>
      <c r="C17" s="259"/>
      <c r="D17" s="259"/>
      <c r="E17" s="260" t="s">
        <v>539</v>
      </c>
      <c r="F17" s="256" t="s">
        <v>540</v>
      </c>
      <c r="G17" s="256"/>
      <c r="H17" s="256"/>
      <c r="I17" s="256"/>
      <c r="J17" s="256"/>
      <c r="K17" s="254"/>
    </row>
    <row r="18" spans="2:11" ht="15" customHeight="1">
      <c r="B18" s="257"/>
      <c r="C18" s="259"/>
      <c r="D18" s="259"/>
      <c r="E18" s="260" t="s">
        <v>541</v>
      </c>
      <c r="F18" s="256" t="s">
        <v>542</v>
      </c>
      <c r="G18" s="256"/>
      <c r="H18" s="256"/>
      <c r="I18" s="256"/>
      <c r="J18" s="256"/>
      <c r="K18" s="254"/>
    </row>
    <row r="19" spans="2:11" ht="15" customHeight="1">
      <c r="B19" s="257"/>
      <c r="C19" s="259"/>
      <c r="D19" s="259"/>
      <c r="E19" s="260" t="s">
        <v>543</v>
      </c>
      <c r="F19" s="256" t="s">
        <v>544</v>
      </c>
      <c r="G19" s="256"/>
      <c r="H19" s="256"/>
      <c r="I19" s="256"/>
      <c r="J19" s="256"/>
      <c r="K19" s="254"/>
    </row>
    <row r="20" spans="2:11" ht="15" customHeight="1">
      <c r="B20" s="257"/>
      <c r="C20" s="259"/>
      <c r="D20" s="259"/>
      <c r="E20" s="260" t="s">
        <v>545</v>
      </c>
      <c r="F20" s="256" t="s">
        <v>546</v>
      </c>
      <c r="G20" s="256"/>
      <c r="H20" s="256"/>
      <c r="I20" s="256"/>
      <c r="J20" s="256"/>
      <c r="K20" s="254"/>
    </row>
    <row r="21" spans="2:11" ht="15" customHeight="1">
      <c r="B21" s="257"/>
      <c r="C21" s="259"/>
      <c r="D21" s="259"/>
      <c r="E21" s="260" t="s">
        <v>547</v>
      </c>
      <c r="F21" s="256" t="s">
        <v>548</v>
      </c>
      <c r="G21" s="256"/>
      <c r="H21" s="256"/>
      <c r="I21" s="256"/>
      <c r="J21" s="256"/>
      <c r="K21" s="254"/>
    </row>
    <row r="22" spans="2:11" ht="12.75" customHeight="1">
      <c r="B22" s="257"/>
      <c r="C22" s="259"/>
      <c r="D22" s="259"/>
      <c r="E22" s="259"/>
      <c r="F22" s="259"/>
      <c r="G22" s="259"/>
      <c r="H22" s="259"/>
      <c r="I22" s="259"/>
      <c r="J22" s="259"/>
      <c r="K22" s="254"/>
    </row>
    <row r="23" spans="2:11" ht="15" customHeight="1">
      <c r="B23" s="257"/>
      <c r="C23" s="256" t="s">
        <v>692</v>
      </c>
      <c r="D23" s="256"/>
      <c r="E23" s="256"/>
      <c r="F23" s="256"/>
      <c r="G23" s="256"/>
      <c r="H23" s="256"/>
      <c r="I23" s="256"/>
      <c r="J23" s="256"/>
      <c r="K23" s="254"/>
    </row>
    <row r="24" spans="2:11" ht="15" customHeight="1">
      <c r="B24" s="257"/>
      <c r="C24" s="256" t="s">
        <v>549</v>
      </c>
      <c r="D24" s="256"/>
      <c r="E24" s="256"/>
      <c r="F24" s="256"/>
      <c r="G24" s="256"/>
      <c r="H24" s="256"/>
      <c r="I24" s="256"/>
      <c r="J24" s="256"/>
      <c r="K24" s="254"/>
    </row>
    <row r="25" spans="2:11" ht="15" customHeight="1">
      <c r="B25" s="257"/>
      <c r="C25" s="258"/>
      <c r="D25" s="256" t="s">
        <v>693</v>
      </c>
      <c r="E25" s="256"/>
      <c r="F25" s="256"/>
      <c r="G25" s="256"/>
      <c r="H25" s="256"/>
      <c r="I25" s="256"/>
      <c r="J25" s="256"/>
      <c r="K25" s="254"/>
    </row>
    <row r="26" spans="2:11" ht="15" customHeight="1">
      <c r="B26" s="257"/>
      <c r="C26" s="259"/>
      <c r="D26" s="256" t="s">
        <v>550</v>
      </c>
      <c r="E26" s="256"/>
      <c r="F26" s="256"/>
      <c r="G26" s="256"/>
      <c r="H26" s="256"/>
      <c r="I26" s="256"/>
      <c r="J26" s="256"/>
      <c r="K26" s="254"/>
    </row>
    <row r="27" spans="2:11" ht="12.75" customHeight="1">
      <c r="B27" s="257"/>
      <c r="C27" s="259"/>
      <c r="D27" s="259"/>
      <c r="E27" s="259"/>
      <c r="F27" s="259"/>
      <c r="G27" s="259"/>
      <c r="H27" s="259"/>
      <c r="I27" s="259"/>
      <c r="J27" s="259"/>
      <c r="K27" s="254"/>
    </row>
    <row r="28" spans="2:11" ht="15" customHeight="1">
      <c r="B28" s="257"/>
      <c r="C28" s="259"/>
      <c r="D28" s="256" t="s">
        <v>694</v>
      </c>
      <c r="E28" s="256"/>
      <c r="F28" s="256"/>
      <c r="G28" s="256"/>
      <c r="H28" s="256"/>
      <c r="I28" s="256"/>
      <c r="J28" s="256"/>
      <c r="K28" s="254"/>
    </row>
    <row r="29" spans="2:11" ht="15" customHeight="1">
      <c r="B29" s="257"/>
      <c r="C29" s="259"/>
      <c r="D29" s="256" t="s">
        <v>551</v>
      </c>
      <c r="E29" s="256"/>
      <c r="F29" s="256"/>
      <c r="G29" s="256"/>
      <c r="H29" s="256"/>
      <c r="I29" s="256"/>
      <c r="J29" s="256"/>
      <c r="K29" s="254"/>
    </row>
    <row r="30" spans="2:11" ht="12.75" customHeight="1">
      <c r="B30" s="257"/>
      <c r="C30" s="259"/>
      <c r="D30" s="259"/>
      <c r="E30" s="259"/>
      <c r="F30" s="259"/>
      <c r="G30" s="259"/>
      <c r="H30" s="259"/>
      <c r="I30" s="259"/>
      <c r="J30" s="259"/>
      <c r="K30" s="254"/>
    </row>
    <row r="31" spans="2:11" ht="15" customHeight="1">
      <c r="B31" s="257"/>
      <c r="C31" s="259"/>
      <c r="D31" s="256" t="s">
        <v>695</v>
      </c>
      <c r="E31" s="256"/>
      <c r="F31" s="256"/>
      <c r="G31" s="256"/>
      <c r="H31" s="256"/>
      <c r="I31" s="256"/>
      <c r="J31" s="256"/>
      <c r="K31" s="254"/>
    </row>
    <row r="32" spans="2:11" ht="15" customHeight="1">
      <c r="B32" s="257"/>
      <c r="C32" s="259"/>
      <c r="D32" s="256" t="s">
        <v>552</v>
      </c>
      <c r="E32" s="256"/>
      <c r="F32" s="256"/>
      <c r="G32" s="256"/>
      <c r="H32" s="256"/>
      <c r="I32" s="256"/>
      <c r="J32" s="256"/>
      <c r="K32" s="254"/>
    </row>
    <row r="33" spans="2:11" ht="15" customHeight="1">
      <c r="B33" s="257"/>
      <c r="C33" s="259"/>
      <c r="D33" s="256" t="s">
        <v>553</v>
      </c>
      <c r="E33" s="256"/>
      <c r="F33" s="256"/>
      <c r="G33" s="256"/>
      <c r="H33" s="256"/>
      <c r="I33" s="256"/>
      <c r="J33" s="256"/>
      <c r="K33" s="254"/>
    </row>
    <row r="34" spans="2:11" ht="15" customHeight="1">
      <c r="B34" s="257"/>
      <c r="C34" s="259"/>
      <c r="D34" s="258"/>
      <c r="E34" s="261" t="s">
        <v>102</v>
      </c>
      <c r="F34" s="258"/>
      <c r="G34" s="256" t="s">
        <v>554</v>
      </c>
      <c r="H34" s="256"/>
      <c r="I34" s="256"/>
      <c r="J34" s="256"/>
      <c r="K34" s="254"/>
    </row>
    <row r="35" spans="2:11" ht="30.75" customHeight="1">
      <c r="B35" s="257"/>
      <c r="C35" s="259"/>
      <c r="D35" s="258"/>
      <c r="E35" s="261" t="s">
        <v>555</v>
      </c>
      <c r="F35" s="258"/>
      <c r="G35" s="256" t="s">
        <v>556</v>
      </c>
      <c r="H35" s="256"/>
      <c r="I35" s="256"/>
      <c r="J35" s="256"/>
      <c r="K35" s="254"/>
    </row>
    <row r="36" spans="2:11" ht="15" customHeight="1">
      <c r="B36" s="257"/>
      <c r="C36" s="259"/>
      <c r="D36" s="258"/>
      <c r="E36" s="261" t="s">
        <v>50</v>
      </c>
      <c r="F36" s="258"/>
      <c r="G36" s="256" t="s">
        <v>557</v>
      </c>
      <c r="H36" s="256"/>
      <c r="I36" s="256"/>
      <c r="J36" s="256"/>
      <c r="K36" s="254"/>
    </row>
    <row r="37" spans="2:11" ht="15" customHeight="1">
      <c r="B37" s="257"/>
      <c r="C37" s="259"/>
      <c r="D37" s="258"/>
      <c r="E37" s="261" t="s">
        <v>103</v>
      </c>
      <c r="F37" s="258"/>
      <c r="G37" s="256" t="s">
        <v>558</v>
      </c>
      <c r="H37" s="256"/>
      <c r="I37" s="256"/>
      <c r="J37" s="256"/>
      <c r="K37" s="254"/>
    </row>
    <row r="38" spans="2:11" ht="15" customHeight="1">
      <c r="B38" s="257"/>
      <c r="C38" s="259"/>
      <c r="D38" s="258"/>
      <c r="E38" s="261" t="s">
        <v>104</v>
      </c>
      <c r="F38" s="258"/>
      <c r="G38" s="256" t="s">
        <v>559</v>
      </c>
      <c r="H38" s="256"/>
      <c r="I38" s="256"/>
      <c r="J38" s="256"/>
      <c r="K38" s="254"/>
    </row>
    <row r="39" spans="2:11" ht="15" customHeight="1">
      <c r="B39" s="257"/>
      <c r="C39" s="259"/>
      <c r="D39" s="258"/>
      <c r="E39" s="261" t="s">
        <v>105</v>
      </c>
      <c r="F39" s="258"/>
      <c r="G39" s="256" t="s">
        <v>560</v>
      </c>
      <c r="H39" s="256"/>
      <c r="I39" s="256"/>
      <c r="J39" s="256"/>
      <c r="K39" s="254"/>
    </row>
    <row r="40" spans="2:11" ht="15" customHeight="1">
      <c r="B40" s="257"/>
      <c r="C40" s="259"/>
      <c r="D40" s="258"/>
      <c r="E40" s="261" t="s">
        <v>561</v>
      </c>
      <c r="F40" s="258"/>
      <c r="G40" s="256" t="s">
        <v>562</v>
      </c>
      <c r="H40" s="256"/>
      <c r="I40" s="256"/>
      <c r="J40" s="256"/>
      <c r="K40" s="254"/>
    </row>
    <row r="41" spans="2:11" ht="15" customHeight="1">
      <c r="B41" s="257"/>
      <c r="C41" s="259"/>
      <c r="D41" s="258"/>
      <c r="E41" s="261"/>
      <c r="F41" s="258"/>
      <c r="G41" s="256" t="s">
        <v>563</v>
      </c>
      <c r="H41" s="256"/>
      <c r="I41" s="256"/>
      <c r="J41" s="256"/>
      <c r="K41" s="254"/>
    </row>
    <row r="42" spans="2:11" ht="15" customHeight="1">
      <c r="B42" s="257"/>
      <c r="C42" s="259"/>
      <c r="D42" s="258"/>
      <c r="E42" s="261" t="s">
        <v>564</v>
      </c>
      <c r="F42" s="258"/>
      <c r="G42" s="256" t="s">
        <v>565</v>
      </c>
      <c r="H42" s="256"/>
      <c r="I42" s="256"/>
      <c r="J42" s="256"/>
      <c r="K42" s="254"/>
    </row>
    <row r="43" spans="2:11" ht="15" customHeight="1">
      <c r="B43" s="257"/>
      <c r="C43" s="259"/>
      <c r="D43" s="258"/>
      <c r="E43" s="261" t="s">
        <v>108</v>
      </c>
      <c r="F43" s="258"/>
      <c r="G43" s="256" t="s">
        <v>566</v>
      </c>
      <c r="H43" s="256"/>
      <c r="I43" s="256"/>
      <c r="J43" s="256"/>
      <c r="K43" s="254"/>
    </row>
    <row r="44" spans="2:11" ht="12.75" customHeight="1">
      <c r="B44" s="257"/>
      <c r="C44" s="259"/>
      <c r="D44" s="258"/>
      <c r="E44" s="258"/>
      <c r="F44" s="258"/>
      <c r="G44" s="258"/>
      <c r="H44" s="258"/>
      <c r="I44" s="258"/>
      <c r="J44" s="258"/>
      <c r="K44" s="254"/>
    </row>
    <row r="45" spans="2:11" ht="15" customHeight="1">
      <c r="B45" s="257"/>
      <c r="C45" s="259"/>
      <c r="D45" s="256" t="s">
        <v>567</v>
      </c>
      <c r="E45" s="256"/>
      <c r="F45" s="256"/>
      <c r="G45" s="256"/>
      <c r="H45" s="256"/>
      <c r="I45" s="256"/>
      <c r="J45" s="256"/>
      <c r="K45" s="254"/>
    </row>
    <row r="46" spans="2:11" ht="15" customHeight="1">
      <c r="B46" s="257"/>
      <c r="C46" s="259"/>
      <c r="D46" s="259"/>
      <c r="E46" s="256" t="s">
        <v>568</v>
      </c>
      <c r="F46" s="256"/>
      <c r="G46" s="256"/>
      <c r="H46" s="256"/>
      <c r="I46" s="256"/>
      <c r="J46" s="256"/>
      <c r="K46" s="254"/>
    </row>
    <row r="47" spans="2:11" ht="15" customHeight="1">
      <c r="B47" s="257"/>
      <c r="C47" s="259"/>
      <c r="D47" s="259"/>
      <c r="E47" s="256" t="s">
        <v>569</v>
      </c>
      <c r="F47" s="256"/>
      <c r="G47" s="256"/>
      <c r="H47" s="256"/>
      <c r="I47" s="256"/>
      <c r="J47" s="256"/>
      <c r="K47" s="254"/>
    </row>
    <row r="48" spans="2:11" ht="15" customHeight="1">
      <c r="B48" s="257"/>
      <c r="C48" s="259"/>
      <c r="D48" s="259"/>
      <c r="E48" s="256" t="s">
        <v>570</v>
      </c>
      <c r="F48" s="256"/>
      <c r="G48" s="256"/>
      <c r="H48" s="256"/>
      <c r="I48" s="256"/>
      <c r="J48" s="256"/>
      <c r="K48" s="254"/>
    </row>
    <row r="49" spans="2:11" ht="15" customHeight="1">
      <c r="B49" s="257"/>
      <c r="C49" s="259"/>
      <c r="D49" s="256" t="s">
        <v>571</v>
      </c>
      <c r="E49" s="256"/>
      <c r="F49" s="256"/>
      <c r="G49" s="256"/>
      <c r="H49" s="256"/>
      <c r="I49" s="256"/>
      <c r="J49" s="256"/>
      <c r="K49" s="254"/>
    </row>
    <row r="50" spans="2:11" ht="25.5" customHeight="1">
      <c r="B50" s="252"/>
      <c r="C50" s="253" t="s">
        <v>572</v>
      </c>
      <c r="D50" s="253"/>
      <c r="E50" s="253"/>
      <c r="F50" s="253"/>
      <c r="G50" s="253"/>
      <c r="H50" s="253"/>
      <c r="I50" s="253"/>
      <c r="J50" s="253"/>
      <c r="K50" s="254"/>
    </row>
    <row r="51" spans="2:11" ht="5.25" customHeight="1">
      <c r="B51" s="252"/>
      <c r="C51" s="255"/>
      <c r="D51" s="255"/>
      <c r="E51" s="255"/>
      <c r="F51" s="255"/>
      <c r="G51" s="255"/>
      <c r="H51" s="255"/>
      <c r="I51" s="255"/>
      <c r="J51" s="255"/>
      <c r="K51" s="254"/>
    </row>
    <row r="52" spans="2:11" ht="15" customHeight="1">
      <c r="B52" s="252"/>
      <c r="C52" s="256" t="s">
        <v>573</v>
      </c>
      <c r="D52" s="256"/>
      <c r="E52" s="256"/>
      <c r="F52" s="256"/>
      <c r="G52" s="256"/>
      <c r="H52" s="256"/>
      <c r="I52" s="256"/>
      <c r="J52" s="256"/>
      <c r="K52" s="254"/>
    </row>
    <row r="53" spans="2:11" ht="15" customHeight="1">
      <c r="B53" s="252"/>
      <c r="C53" s="256" t="s">
        <v>574</v>
      </c>
      <c r="D53" s="256"/>
      <c r="E53" s="256"/>
      <c r="F53" s="256"/>
      <c r="G53" s="256"/>
      <c r="H53" s="256"/>
      <c r="I53" s="256"/>
      <c r="J53" s="256"/>
      <c r="K53" s="254"/>
    </row>
    <row r="54" spans="2:11" ht="12.75" customHeight="1">
      <c r="B54" s="252"/>
      <c r="C54" s="258"/>
      <c r="D54" s="258"/>
      <c r="E54" s="258"/>
      <c r="F54" s="258"/>
      <c r="G54" s="258"/>
      <c r="H54" s="258"/>
      <c r="I54" s="258"/>
      <c r="J54" s="258"/>
      <c r="K54" s="254"/>
    </row>
    <row r="55" spans="2:11" ht="15" customHeight="1">
      <c r="B55" s="252"/>
      <c r="C55" s="256" t="s">
        <v>575</v>
      </c>
      <c r="D55" s="256"/>
      <c r="E55" s="256"/>
      <c r="F55" s="256"/>
      <c r="G55" s="256"/>
      <c r="H55" s="256"/>
      <c r="I55" s="256"/>
      <c r="J55" s="256"/>
      <c r="K55" s="254"/>
    </row>
    <row r="56" spans="2:11" ht="15" customHeight="1">
      <c r="B56" s="252"/>
      <c r="C56" s="259"/>
      <c r="D56" s="256" t="s">
        <v>576</v>
      </c>
      <c r="E56" s="256"/>
      <c r="F56" s="256"/>
      <c r="G56" s="256"/>
      <c r="H56" s="256"/>
      <c r="I56" s="256"/>
      <c r="J56" s="256"/>
      <c r="K56" s="254"/>
    </row>
    <row r="57" spans="2:11" ht="15" customHeight="1">
      <c r="B57" s="252"/>
      <c r="C57" s="259"/>
      <c r="D57" s="256" t="s">
        <v>577</v>
      </c>
      <c r="E57" s="256"/>
      <c r="F57" s="256"/>
      <c r="G57" s="256"/>
      <c r="H57" s="256"/>
      <c r="I57" s="256"/>
      <c r="J57" s="256"/>
      <c r="K57" s="254"/>
    </row>
    <row r="58" spans="2:11" ht="15" customHeight="1">
      <c r="B58" s="252"/>
      <c r="C58" s="259"/>
      <c r="D58" s="256" t="s">
        <v>578</v>
      </c>
      <c r="E58" s="256"/>
      <c r="F58" s="256"/>
      <c r="G58" s="256"/>
      <c r="H58" s="256"/>
      <c r="I58" s="256"/>
      <c r="J58" s="256"/>
      <c r="K58" s="254"/>
    </row>
    <row r="59" spans="2:11" ht="15" customHeight="1">
      <c r="B59" s="252"/>
      <c r="C59" s="259"/>
      <c r="D59" s="256" t="s">
        <v>579</v>
      </c>
      <c r="E59" s="256"/>
      <c r="F59" s="256"/>
      <c r="G59" s="256"/>
      <c r="H59" s="256"/>
      <c r="I59" s="256"/>
      <c r="J59" s="256"/>
      <c r="K59" s="254"/>
    </row>
    <row r="60" spans="2:11" ht="15" customHeight="1">
      <c r="B60" s="252"/>
      <c r="C60" s="259"/>
      <c r="D60" s="262" t="s">
        <v>580</v>
      </c>
      <c r="E60" s="262"/>
      <c r="F60" s="262"/>
      <c r="G60" s="262"/>
      <c r="H60" s="262"/>
      <c r="I60" s="262"/>
      <c r="J60" s="262"/>
      <c r="K60" s="254"/>
    </row>
    <row r="61" spans="2:11" ht="15" customHeight="1">
      <c r="B61" s="252"/>
      <c r="C61" s="259"/>
      <c r="D61" s="256" t="s">
        <v>581</v>
      </c>
      <c r="E61" s="256"/>
      <c r="F61" s="256"/>
      <c r="G61" s="256"/>
      <c r="H61" s="256"/>
      <c r="I61" s="256"/>
      <c r="J61" s="256"/>
      <c r="K61" s="254"/>
    </row>
    <row r="62" spans="2:11" ht="12.75" customHeight="1">
      <c r="B62" s="252"/>
      <c r="C62" s="259"/>
      <c r="D62" s="259"/>
      <c r="E62" s="263"/>
      <c r="F62" s="259"/>
      <c r="G62" s="259"/>
      <c r="H62" s="259"/>
      <c r="I62" s="259"/>
      <c r="J62" s="259"/>
      <c r="K62" s="254"/>
    </row>
    <row r="63" spans="2:11" ht="15" customHeight="1">
      <c r="B63" s="252"/>
      <c r="C63" s="259"/>
      <c r="D63" s="256" t="s">
        <v>582</v>
      </c>
      <c r="E63" s="256"/>
      <c r="F63" s="256"/>
      <c r="G63" s="256"/>
      <c r="H63" s="256"/>
      <c r="I63" s="256"/>
      <c r="J63" s="256"/>
      <c r="K63" s="254"/>
    </row>
    <row r="64" spans="2:11" ht="15" customHeight="1">
      <c r="B64" s="252"/>
      <c r="C64" s="259"/>
      <c r="D64" s="262" t="s">
        <v>583</v>
      </c>
      <c r="E64" s="262"/>
      <c r="F64" s="262"/>
      <c r="G64" s="262"/>
      <c r="H64" s="262"/>
      <c r="I64" s="262"/>
      <c r="J64" s="262"/>
      <c r="K64" s="254"/>
    </row>
    <row r="65" spans="2:11" ht="15" customHeight="1">
      <c r="B65" s="252"/>
      <c r="C65" s="259"/>
      <c r="D65" s="256" t="s">
        <v>584</v>
      </c>
      <c r="E65" s="256"/>
      <c r="F65" s="256"/>
      <c r="G65" s="256"/>
      <c r="H65" s="256"/>
      <c r="I65" s="256"/>
      <c r="J65" s="256"/>
      <c r="K65" s="254"/>
    </row>
    <row r="66" spans="2:11" ht="15" customHeight="1">
      <c r="B66" s="252"/>
      <c r="C66" s="259"/>
      <c r="D66" s="256" t="s">
        <v>585</v>
      </c>
      <c r="E66" s="256"/>
      <c r="F66" s="256"/>
      <c r="G66" s="256"/>
      <c r="H66" s="256"/>
      <c r="I66" s="256"/>
      <c r="J66" s="256"/>
      <c r="K66" s="254"/>
    </row>
    <row r="67" spans="2:11" ht="15" customHeight="1">
      <c r="B67" s="252"/>
      <c r="C67" s="259"/>
      <c r="D67" s="256" t="s">
        <v>586</v>
      </c>
      <c r="E67" s="256"/>
      <c r="F67" s="256"/>
      <c r="G67" s="256"/>
      <c r="H67" s="256"/>
      <c r="I67" s="256"/>
      <c r="J67" s="256"/>
      <c r="K67" s="254"/>
    </row>
    <row r="68" spans="2:11" ht="15" customHeight="1">
      <c r="B68" s="252"/>
      <c r="C68" s="259"/>
      <c r="D68" s="256" t="s">
        <v>587</v>
      </c>
      <c r="E68" s="256"/>
      <c r="F68" s="256"/>
      <c r="G68" s="256"/>
      <c r="H68" s="256"/>
      <c r="I68" s="256"/>
      <c r="J68" s="256"/>
      <c r="K68" s="254"/>
    </row>
    <row r="69" spans="2:11" ht="12.7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2:11" ht="18.75" customHeight="1">
      <c r="B70" s="267"/>
      <c r="C70" s="267"/>
      <c r="D70" s="267"/>
      <c r="E70" s="267"/>
      <c r="F70" s="267"/>
      <c r="G70" s="267"/>
      <c r="H70" s="267"/>
      <c r="I70" s="267"/>
      <c r="J70" s="267"/>
      <c r="K70" s="268"/>
    </row>
    <row r="71" spans="2:11" ht="18.75" customHeight="1"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spans="2:11" ht="7.5" customHeight="1">
      <c r="B72" s="269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ht="45" customHeight="1">
      <c r="B73" s="272"/>
      <c r="C73" s="273" t="s">
        <v>530</v>
      </c>
      <c r="D73" s="273"/>
      <c r="E73" s="273"/>
      <c r="F73" s="273"/>
      <c r="G73" s="273"/>
      <c r="H73" s="273"/>
      <c r="I73" s="273"/>
      <c r="J73" s="273"/>
      <c r="K73" s="274"/>
    </row>
    <row r="74" spans="2:11" ht="17.25" customHeight="1">
      <c r="B74" s="272"/>
      <c r="C74" s="275" t="s">
        <v>588</v>
      </c>
      <c r="D74" s="275"/>
      <c r="E74" s="275"/>
      <c r="F74" s="275" t="s">
        <v>589</v>
      </c>
      <c r="G74" s="276"/>
      <c r="H74" s="275" t="s">
        <v>103</v>
      </c>
      <c r="I74" s="275" t="s">
        <v>54</v>
      </c>
      <c r="J74" s="275" t="s">
        <v>590</v>
      </c>
      <c r="K74" s="274"/>
    </row>
    <row r="75" spans="2:11" ht="17.25" customHeight="1">
      <c r="B75" s="272"/>
      <c r="C75" s="277" t="s">
        <v>591</v>
      </c>
      <c r="D75" s="277"/>
      <c r="E75" s="277"/>
      <c r="F75" s="278" t="s">
        <v>592</v>
      </c>
      <c r="G75" s="279"/>
      <c r="H75" s="277"/>
      <c r="I75" s="277"/>
      <c r="J75" s="277" t="s">
        <v>593</v>
      </c>
      <c r="K75" s="274"/>
    </row>
    <row r="76" spans="2:11" ht="5.25" customHeight="1">
      <c r="B76" s="272"/>
      <c r="C76" s="280"/>
      <c r="D76" s="280"/>
      <c r="E76" s="280"/>
      <c r="F76" s="280"/>
      <c r="G76" s="281"/>
      <c r="H76" s="280"/>
      <c r="I76" s="280"/>
      <c r="J76" s="280"/>
      <c r="K76" s="274"/>
    </row>
    <row r="77" spans="2:11" ht="15" customHeight="1">
      <c r="B77" s="272"/>
      <c r="C77" s="261" t="s">
        <v>50</v>
      </c>
      <c r="D77" s="280"/>
      <c r="E77" s="280"/>
      <c r="F77" s="282" t="s">
        <v>594</v>
      </c>
      <c r="G77" s="281"/>
      <c r="H77" s="261" t="s">
        <v>595</v>
      </c>
      <c r="I77" s="261" t="s">
        <v>596</v>
      </c>
      <c r="J77" s="261">
        <v>20</v>
      </c>
      <c r="K77" s="274"/>
    </row>
    <row r="78" spans="2:11" ht="15" customHeight="1">
      <c r="B78" s="272"/>
      <c r="C78" s="261" t="s">
        <v>597</v>
      </c>
      <c r="D78" s="261"/>
      <c r="E78" s="261"/>
      <c r="F78" s="282" t="s">
        <v>594</v>
      </c>
      <c r="G78" s="281"/>
      <c r="H78" s="261" t="s">
        <v>598</v>
      </c>
      <c r="I78" s="261" t="s">
        <v>596</v>
      </c>
      <c r="J78" s="261">
        <v>120</v>
      </c>
      <c r="K78" s="274"/>
    </row>
    <row r="79" spans="2:11" ht="15" customHeight="1">
      <c r="B79" s="283"/>
      <c r="C79" s="261" t="s">
        <v>599</v>
      </c>
      <c r="D79" s="261"/>
      <c r="E79" s="261"/>
      <c r="F79" s="282" t="s">
        <v>600</v>
      </c>
      <c r="G79" s="281"/>
      <c r="H79" s="261" t="s">
        <v>601</v>
      </c>
      <c r="I79" s="261" t="s">
        <v>596</v>
      </c>
      <c r="J79" s="261">
        <v>50</v>
      </c>
      <c r="K79" s="274"/>
    </row>
    <row r="80" spans="2:11" ht="15" customHeight="1">
      <c r="B80" s="283"/>
      <c r="C80" s="261" t="s">
        <v>602</v>
      </c>
      <c r="D80" s="261"/>
      <c r="E80" s="261"/>
      <c r="F80" s="282" t="s">
        <v>594</v>
      </c>
      <c r="G80" s="281"/>
      <c r="H80" s="261" t="s">
        <v>603</v>
      </c>
      <c r="I80" s="261" t="s">
        <v>604</v>
      </c>
      <c r="J80" s="261"/>
      <c r="K80" s="274"/>
    </row>
    <row r="81" spans="2:11" ht="15" customHeight="1">
      <c r="B81" s="283"/>
      <c r="C81" s="284" t="s">
        <v>605</v>
      </c>
      <c r="D81" s="284"/>
      <c r="E81" s="284"/>
      <c r="F81" s="285" t="s">
        <v>600</v>
      </c>
      <c r="G81" s="284"/>
      <c r="H81" s="284" t="s">
        <v>606</v>
      </c>
      <c r="I81" s="284" t="s">
        <v>596</v>
      </c>
      <c r="J81" s="284">
        <v>15</v>
      </c>
      <c r="K81" s="274"/>
    </row>
    <row r="82" spans="2:11" ht="15" customHeight="1">
      <c r="B82" s="283"/>
      <c r="C82" s="284" t="s">
        <v>607</v>
      </c>
      <c r="D82" s="284"/>
      <c r="E82" s="284"/>
      <c r="F82" s="285" t="s">
        <v>600</v>
      </c>
      <c r="G82" s="284"/>
      <c r="H82" s="284" t="s">
        <v>608</v>
      </c>
      <c r="I82" s="284" t="s">
        <v>596</v>
      </c>
      <c r="J82" s="284">
        <v>15</v>
      </c>
      <c r="K82" s="274"/>
    </row>
    <row r="83" spans="2:11" ht="15" customHeight="1">
      <c r="B83" s="283"/>
      <c r="C83" s="284" t="s">
        <v>609</v>
      </c>
      <c r="D83" s="284"/>
      <c r="E83" s="284"/>
      <c r="F83" s="285" t="s">
        <v>600</v>
      </c>
      <c r="G83" s="284"/>
      <c r="H83" s="284" t="s">
        <v>610</v>
      </c>
      <c r="I83" s="284" t="s">
        <v>596</v>
      </c>
      <c r="J83" s="284">
        <v>20</v>
      </c>
      <c r="K83" s="274"/>
    </row>
    <row r="84" spans="2:11" ht="15" customHeight="1">
      <c r="B84" s="283"/>
      <c r="C84" s="284" t="s">
        <v>611</v>
      </c>
      <c r="D84" s="284"/>
      <c r="E84" s="284"/>
      <c r="F84" s="285" t="s">
        <v>600</v>
      </c>
      <c r="G84" s="284"/>
      <c r="H84" s="284" t="s">
        <v>612</v>
      </c>
      <c r="I84" s="284" t="s">
        <v>596</v>
      </c>
      <c r="J84" s="284">
        <v>20</v>
      </c>
      <c r="K84" s="274"/>
    </row>
    <row r="85" spans="2:11" ht="15" customHeight="1">
      <c r="B85" s="283"/>
      <c r="C85" s="261" t="s">
        <v>613</v>
      </c>
      <c r="D85" s="261"/>
      <c r="E85" s="261"/>
      <c r="F85" s="282" t="s">
        <v>600</v>
      </c>
      <c r="G85" s="281"/>
      <c r="H85" s="261" t="s">
        <v>614</v>
      </c>
      <c r="I85" s="261" t="s">
        <v>596</v>
      </c>
      <c r="J85" s="261">
        <v>50</v>
      </c>
      <c r="K85" s="274"/>
    </row>
    <row r="86" spans="2:11" ht="15" customHeight="1">
      <c r="B86" s="283"/>
      <c r="C86" s="261" t="s">
        <v>615</v>
      </c>
      <c r="D86" s="261"/>
      <c r="E86" s="261"/>
      <c r="F86" s="282" t="s">
        <v>600</v>
      </c>
      <c r="G86" s="281"/>
      <c r="H86" s="261" t="s">
        <v>616</v>
      </c>
      <c r="I86" s="261" t="s">
        <v>596</v>
      </c>
      <c r="J86" s="261">
        <v>20</v>
      </c>
      <c r="K86" s="274"/>
    </row>
    <row r="87" spans="2:11" ht="15" customHeight="1">
      <c r="B87" s="283"/>
      <c r="C87" s="261" t="s">
        <v>617</v>
      </c>
      <c r="D87" s="261"/>
      <c r="E87" s="261"/>
      <c r="F87" s="282" t="s">
        <v>600</v>
      </c>
      <c r="G87" s="281"/>
      <c r="H87" s="261" t="s">
        <v>618</v>
      </c>
      <c r="I87" s="261" t="s">
        <v>596</v>
      </c>
      <c r="J87" s="261">
        <v>20</v>
      </c>
      <c r="K87" s="274"/>
    </row>
    <row r="88" spans="2:11" ht="15" customHeight="1">
      <c r="B88" s="283"/>
      <c r="C88" s="261" t="s">
        <v>619</v>
      </c>
      <c r="D88" s="261"/>
      <c r="E88" s="261"/>
      <c r="F88" s="282" t="s">
        <v>600</v>
      </c>
      <c r="G88" s="281"/>
      <c r="H88" s="261" t="s">
        <v>620</v>
      </c>
      <c r="I88" s="261" t="s">
        <v>596</v>
      </c>
      <c r="J88" s="261">
        <v>50</v>
      </c>
      <c r="K88" s="274"/>
    </row>
    <row r="89" spans="2:11" ht="15" customHeight="1">
      <c r="B89" s="283"/>
      <c r="C89" s="261" t="s">
        <v>621</v>
      </c>
      <c r="D89" s="261"/>
      <c r="E89" s="261"/>
      <c r="F89" s="282" t="s">
        <v>600</v>
      </c>
      <c r="G89" s="281"/>
      <c r="H89" s="261" t="s">
        <v>621</v>
      </c>
      <c r="I89" s="261" t="s">
        <v>596</v>
      </c>
      <c r="J89" s="261">
        <v>50</v>
      </c>
      <c r="K89" s="274"/>
    </row>
    <row r="90" spans="2:11" ht="15" customHeight="1">
      <c r="B90" s="283"/>
      <c r="C90" s="261" t="s">
        <v>109</v>
      </c>
      <c r="D90" s="261"/>
      <c r="E90" s="261"/>
      <c r="F90" s="282" t="s">
        <v>600</v>
      </c>
      <c r="G90" s="281"/>
      <c r="H90" s="261" t="s">
        <v>622</v>
      </c>
      <c r="I90" s="261" t="s">
        <v>596</v>
      </c>
      <c r="J90" s="261">
        <v>255</v>
      </c>
      <c r="K90" s="274"/>
    </row>
    <row r="91" spans="2:11" ht="15" customHeight="1">
      <c r="B91" s="283"/>
      <c r="C91" s="261" t="s">
        <v>623</v>
      </c>
      <c r="D91" s="261"/>
      <c r="E91" s="261"/>
      <c r="F91" s="282" t="s">
        <v>594</v>
      </c>
      <c r="G91" s="281"/>
      <c r="H91" s="261" t="s">
        <v>624</v>
      </c>
      <c r="I91" s="261" t="s">
        <v>625</v>
      </c>
      <c r="J91" s="261"/>
      <c r="K91" s="274"/>
    </row>
    <row r="92" spans="2:11" ht="15" customHeight="1">
      <c r="B92" s="283"/>
      <c r="C92" s="261" t="s">
        <v>626</v>
      </c>
      <c r="D92" s="261"/>
      <c r="E92" s="261"/>
      <c r="F92" s="282" t="s">
        <v>594</v>
      </c>
      <c r="G92" s="281"/>
      <c r="H92" s="261" t="s">
        <v>627</v>
      </c>
      <c r="I92" s="261" t="s">
        <v>628</v>
      </c>
      <c r="J92" s="261"/>
      <c r="K92" s="274"/>
    </row>
    <row r="93" spans="2:11" ht="15" customHeight="1">
      <c r="B93" s="283"/>
      <c r="C93" s="261" t="s">
        <v>629</v>
      </c>
      <c r="D93" s="261"/>
      <c r="E93" s="261"/>
      <c r="F93" s="282" t="s">
        <v>594</v>
      </c>
      <c r="G93" s="281"/>
      <c r="H93" s="261" t="s">
        <v>629</v>
      </c>
      <c r="I93" s="261" t="s">
        <v>628</v>
      </c>
      <c r="J93" s="261"/>
      <c r="K93" s="274"/>
    </row>
    <row r="94" spans="2:11" ht="15" customHeight="1">
      <c r="B94" s="283"/>
      <c r="C94" s="261" t="s">
        <v>35</v>
      </c>
      <c r="D94" s="261"/>
      <c r="E94" s="261"/>
      <c r="F94" s="282" t="s">
        <v>594</v>
      </c>
      <c r="G94" s="281"/>
      <c r="H94" s="261" t="s">
        <v>630</v>
      </c>
      <c r="I94" s="261" t="s">
        <v>628</v>
      </c>
      <c r="J94" s="261"/>
      <c r="K94" s="274"/>
    </row>
    <row r="95" spans="2:11" ht="15" customHeight="1">
      <c r="B95" s="283"/>
      <c r="C95" s="261" t="s">
        <v>45</v>
      </c>
      <c r="D95" s="261"/>
      <c r="E95" s="261"/>
      <c r="F95" s="282" t="s">
        <v>594</v>
      </c>
      <c r="G95" s="281"/>
      <c r="H95" s="261" t="s">
        <v>631</v>
      </c>
      <c r="I95" s="261" t="s">
        <v>628</v>
      </c>
      <c r="J95" s="261"/>
      <c r="K95" s="274"/>
    </row>
    <row r="96" spans="2:11" ht="1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spans="2:11" ht="18.75" customHeight="1">
      <c r="B97" s="289"/>
      <c r="C97" s="290"/>
      <c r="D97" s="290"/>
      <c r="E97" s="290"/>
      <c r="F97" s="290"/>
      <c r="G97" s="290"/>
      <c r="H97" s="290"/>
      <c r="I97" s="290"/>
      <c r="J97" s="290"/>
      <c r="K97" s="289"/>
    </row>
    <row r="98" spans="2:11" ht="18.7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spans="2:11" ht="7.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71"/>
    </row>
    <row r="100" spans="2:11" ht="45" customHeight="1">
      <c r="B100" s="272"/>
      <c r="C100" s="273" t="s">
        <v>632</v>
      </c>
      <c r="D100" s="273"/>
      <c r="E100" s="273"/>
      <c r="F100" s="273"/>
      <c r="G100" s="273"/>
      <c r="H100" s="273"/>
      <c r="I100" s="273"/>
      <c r="J100" s="273"/>
      <c r="K100" s="274"/>
    </row>
    <row r="101" spans="2:11" ht="17.25" customHeight="1">
      <c r="B101" s="272"/>
      <c r="C101" s="275" t="s">
        <v>588</v>
      </c>
      <c r="D101" s="275"/>
      <c r="E101" s="275"/>
      <c r="F101" s="275" t="s">
        <v>589</v>
      </c>
      <c r="G101" s="276"/>
      <c r="H101" s="275" t="s">
        <v>103</v>
      </c>
      <c r="I101" s="275" t="s">
        <v>54</v>
      </c>
      <c r="J101" s="275" t="s">
        <v>590</v>
      </c>
      <c r="K101" s="274"/>
    </row>
    <row r="102" spans="2:11" ht="17.25" customHeight="1">
      <c r="B102" s="272"/>
      <c r="C102" s="277" t="s">
        <v>591</v>
      </c>
      <c r="D102" s="277"/>
      <c r="E102" s="277"/>
      <c r="F102" s="278" t="s">
        <v>592</v>
      </c>
      <c r="G102" s="279"/>
      <c r="H102" s="277"/>
      <c r="I102" s="277"/>
      <c r="J102" s="277" t="s">
        <v>593</v>
      </c>
      <c r="K102" s="274"/>
    </row>
    <row r="103" spans="2:11" ht="5.25" customHeight="1">
      <c r="B103" s="272"/>
      <c r="C103" s="275"/>
      <c r="D103" s="275"/>
      <c r="E103" s="275"/>
      <c r="F103" s="275"/>
      <c r="G103" s="291"/>
      <c r="H103" s="275"/>
      <c r="I103" s="275"/>
      <c r="J103" s="275"/>
      <c r="K103" s="274"/>
    </row>
    <row r="104" spans="2:11" ht="15" customHeight="1">
      <c r="B104" s="272"/>
      <c r="C104" s="261" t="s">
        <v>50</v>
      </c>
      <c r="D104" s="280"/>
      <c r="E104" s="280"/>
      <c r="F104" s="282" t="s">
        <v>594</v>
      </c>
      <c r="G104" s="291"/>
      <c r="H104" s="261" t="s">
        <v>633</v>
      </c>
      <c r="I104" s="261" t="s">
        <v>596</v>
      </c>
      <c r="J104" s="261">
        <v>20</v>
      </c>
      <c r="K104" s="274"/>
    </row>
    <row r="105" spans="2:11" ht="15" customHeight="1">
      <c r="B105" s="272"/>
      <c r="C105" s="261" t="s">
        <v>597</v>
      </c>
      <c r="D105" s="261"/>
      <c r="E105" s="261"/>
      <c r="F105" s="282" t="s">
        <v>594</v>
      </c>
      <c r="G105" s="261"/>
      <c r="H105" s="261" t="s">
        <v>633</v>
      </c>
      <c r="I105" s="261" t="s">
        <v>596</v>
      </c>
      <c r="J105" s="261">
        <v>120</v>
      </c>
      <c r="K105" s="274"/>
    </row>
    <row r="106" spans="2:11" ht="15" customHeight="1">
      <c r="B106" s="283"/>
      <c r="C106" s="261" t="s">
        <v>599</v>
      </c>
      <c r="D106" s="261"/>
      <c r="E106" s="261"/>
      <c r="F106" s="282" t="s">
        <v>600</v>
      </c>
      <c r="G106" s="261"/>
      <c r="H106" s="261" t="s">
        <v>633</v>
      </c>
      <c r="I106" s="261" t="s">
        <v>596</v>
      </c>
      <c r="J106" s="261">
        <v>50</v>
      </c>
      <c r="K106" s="274"/>
    </row>
    <row r="107" spans="2:11" ht="15" customHeight="1">
      <c r="B107" s="283"/>
      <c r="C107" s="261" t="s">
        <v>602</v>
      </c>
      <c r="D107" s="261"/>
      <c r="E107" s="261"/>
      <c r="F107" s="282" t="s">
        <v>594</v>
      </c>
      <c r="G107" s="261"/>
      <c r="H107" s="261" t="s">
        <v>633</v>
      </c>
      <c r="I107" s="261" t="s">
        <v>604</v>
      </c>
      <c r="J107" s="261"/>
      <c r="K107" s="274"/>
    </row>
    <row r="108" spans="2:11" ht="15" customHeight="1">
      <c r="B108" s="283"/>
      <c r="C108" s="261" t="s">
        <v>613</v>
      </c>
      <c r="D108" s="261"/>
      <c r="E108" s="261"/>
      <c r="F108" s="282" t="s">
        <v>600</v>
      </c>
      <c r="G108" s="261"/>
      <c r="H108" s="261" t="s">
        <v>633</v>
      </c>
      <c r="I108" s="261" t="s">
        <v>596</v>
      </c>
      <c r="J108" s="261">
        <v>50</v>
      </c>
      <c r="K108" s="274"/>
    </row>
    <row r="109" spans="2:11" ht="15" customHeight="1">
      <c r="B109" s="283"/>
      <c r="C109" s="261" t="s">
        <v>621</v>
      </c>
      <c r="D109" s="261"/>
      <c r="E109" s="261"/>
      <c r="F109" s="282" t="s">
        <v>600</v>
      </c>
      <c r="G109" s="261"/>
      <c r="H109" s="261" t="s">
        <v>633</v>
      </c>
      <c r="I109" s="261" t="s">
        <v>596</v>
      </c>
      <c r="J109" s="261">
        <v>50</v>
      </c>
      <c r="K109" s="274"/>
    </row>
    <row r="110" spans="2:11" ht="15" customHeight="1">
      <c r="B110" s="283"/>
      <c r="C110" s="261" t="s">
        <v>619</v>
      </c>
      <c r="D110" s="261"/>
      <c r="E110" s="261"/>
      <c r="F110" s="282" t="s">
        <v>600</v>
      </c>
      <c r="G110" s="261"/>
      <c r="H110" s="261" t="s">
        <v>633</v>
      </c>
      <c r="I110" s="261" t="s">
        <v>596</v>
      </c>
      <c r="J110" s="261">
        <v>50</v>
      </c>
      <c r="K110" s="274"/>
    </row>
    <row r="111" spans="2:11" ht="15" customHeight="1">
      <c r="B111" s="283"/>
      <c r="C111" s="261" t="s">
        <v>50</v>
      </c>
      <c r="D111" s="261"/>
      <c r="E111" s="261"/>
      <c r="F111" s="282" t="s">
        <v>594</v>
      </c>
      <c r="G111" s="261"/>
      <c r="H111" s="261" t="s">
        <v>634</v>
      </c>
      <c r="I111" s="261" t="s">
        <v>596</v>
      </c>
      <c r="J111" s="261">
        <v>20</v>
      </c>
      <c r="K111" s="274"/>
    </row>
    <row r="112" spans="2:11" ht="15" customHeight="1">
      <c r="B112" s="283"/>
      <c r="C112" s="261" t="s">
        <v>635</v>
      </c>
      <c r="D112" s="261"/>
      <c r="E112" s="261"/>
      <c r="F112" s="282" t="s">
        <v>594</v>
      </c>
      <c r="G112" s="261"/>
      <c r="H112" s="261" t="s">
        <v>636</v>
      </c>
      <c r="I112" s="261" t="s">
        <v>596</v>
      </c>
      <c r="J112" s="261">
        <v>120</v>
      </c>
      <c r="K112" s="274"/>
    </row>
    <row r="113" spans="2:11" ht="15" customHeight="1">
      <c r="B113" s="283"/>
      <c r="C113" s="261" t="s">
        <v>35</v>
      </c>
      <c r="D113" s="261"/>
      <c r="E113" s="261"/>
      <c r="F113" s="282" t="s">
        <v>594</v>
      </c>
      <c r="G113" s="261"/>
      <c r="H113" s="261" t="s">
        <v>637</v>
      </c>
      <c r="I113" s="261" t="s">
        <v>628</v>
      </c>
      <c r="J113" s="261"/>
      <c r="K113" s="274"/>
    </row>
    <row r="114" spans="2:11" ht="15" customHeight="1">
      <c r="B114" s="283"/>
      <c r="C114" s="261" t="s">
        <v>45</v>
      </c>
      <c r="D114" s="261"/>
      <c r="E114" s="261"/>
      <c r="F114" s="282" t="s">
        <v>594</v>
      </c>
      <c r="G114" s="261"/>
      <c r="H114" s="261" t="s">
        <v>638</v>
      </c>
      <c r="I114" s="261" t="s">
        <v>628</v>
      </c>
      <c r="J114" s="261"/>
      <c r="K114" s="274"/>
    </row>
    <row r="115" spans="2:11" ht="15" customHeight="1">
      <c r="B115" s="283"/>
      <c r="C115" s="261" t="s">
        <v>54</v>
      </c>
      <c r="D115" s="261"/>
      <c r="E115" s="261"/>
      <c r="F115" s="282" t="s">
        <v>594</v>
      </c>
      <c r="G115" s="261"/>
      <c r="H115" s="261" t="s">
        <v>639</v>
      </c>
      <c r="I115" s="261" t="s">
        <v>640</v>
      </c>
      <c r="J115" s="261"/>
      <c r="K115" s="274"/>
    </row>
    <row r="116" spans="2:11" ht="15" customHeight="1">
      <c r="B116" s="286"/>
      <c r="C116" s="292"/>
      <c r="D116" s="292"/>
      <c r="E116" s="292"/>
      <c r="F116" s="292"/>
      <c r="G116" s="292"/>
      <c r="H116" s="292"/>
      <c r="I116" s="292"/>
      <c r="J116" s="292"/>
      <c r="K116" s="288"/>
    </row>
    <row r="117" spans="2:11" ht="18.75" customHeight="1">
      <c r="B117" s="293"/>
      <c r="C117" s="258"/>
      <c r="D117" s="258"/>
      <c r="E117" s="258"/>
      <c r="F117" s="294"/>
      <c r="G117" s="258"/>
      <c r="H117" s="258"/>
      <c r="I117" s="258"/>
      <c r="J117" s="258"/>
      <c r="K117" s="293"/>
    </row>
    <row r="118" spans="2:11" ht="18.75" customHeight="1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spans="2:11" ht="7.5" customHeight="1">
      <c r="B119" s="295"/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spans="2:11" ht="45" customHeight="1">
      <c r="B120" s="298"/>
      <c r="C120" s="249" t="s">
        <v>641</v>
      </c>
      <c r="D120" s="249"/>
      <c r="E120" s="249"/>
      <c r="F120" s="249"/>
      <c r="G120" s="249"/>
      <c r="H120" s="249"/>
      <c r="I120" s="249"/>
      <c r="J120" s="249"/>
      <c r="K120" s="299"/>
    </row>
    <row r="121" spans="2:11" ht="17.25" customHeight="1">
      <c r="B121" s="300"/>
      <c r="C121" s="275" t="s">
        <v>588</v>
      </c>
      <c r="D121" s="275"/>
      <c r="E121" s="275"/>
      <c r="F121" s="275" t="s">
        <v>589</v>
      </c>
      <c r="G121" s="276"/>
      <c r="H121" s="275" t="s">
        <v>103</v>
      </c>
      <c r="I121" s="275" t="s">
        <v>54</v>
      </c>
      <c r="J121" s="275" t="s">
        <v>590</v>
      </c>
      <c r="K121" s="301"/>
    </row>
    <row r="122" spans="2:11" ht="17.25" customHeight="1">
      <c r="B122" s="300"/>
      <c r="C122" s="277" t="s">
        <v>591</v>
      </c>
      <c r="D122" s="277"/>
      <c r="E122" s="277"/>
      <c r="F122" s="278" t="s">
        <v>592</v>
      </c>
      <c r="G122" s="279"/>
      <c r="H122" s="277"/>
      <c r="I122" s="277"/>
      <c r="J122" s="277" t="s">
        <v>593</v>
      </c>
      <c r="K122" s="301"/>
    </row>
    <row r="123" spans="2:11" ht="5.25" customHeight="1">
      <c r="B123" s="302"/>
      <c r="C123" s="280"/>
      <c r="D123" s="280"/>
      <c r="E123" s="280"/>
      <c r="F123" s="280"/>
      <c r="G123" s="261"/>
      <c r="H123" s="280"/>
      <c r="I123" s="280"/>
      <c r="J123" s="280"/>
      <c r="K123" s="303"/>
    </row>
    <row r="124" spans="2:11" ht="15" customHeight="1">
      <c r="B124" s="302"/>
      <c r="C124" s="261" t="s">
        <v>597</v>
      </c>
      <c r="D124" s="280"/>
      <c r="E124" s="280"/>
      <c r="F124" s="282" t="s">
        <v>594</v>
      </c>
      <c r="G124" s="261"/>
      <c r="H124" s="261" t="s">
        <v>633</v>
      </c>
      <c r="I124" s="261" t="s">
        <v>596</v>
      </c>
      <c r="J124" s="261">
        <v>120</v>
      </c>
      <c r="K124" s="304"/>
    </row>
    <row r="125" spans="2:11" ht="15" customHeight="1">
      <c r="B125" s="302"/>
      <c r="C125" s="261" t="s">
        <v>642</v>
      </c>
      <c r="D125" s="261"/>
      <c r="E125" s="261"/>
      <c r="F125" s="282" t="s">
        <v>594</v>
      </c>
      <c r="G125" s="261"/>
      <c r="H125" s="261" t="s">
        <v>643</v>
      </c>
      <c r="I125" s="261" t="s">
        <v>596</v>
      </c>
      <c r="J125" s="261" t="s">
        <v>644</v>
      </c>
      <c r="K125" s="304"/>
    </row>
    <row r="126" spans="2:11" ht="15" customHeight="1">
      <c r="B126" s="302"/>
      <c r="C126" s="261" t="s">
        <v>547</v>
      </c>
      <c r="D126" s="261"/>
      <c r="E126" s="261"/>
      <c r="F126" s="282" t="s">
        <v>594</v>
      </c>
      <c r="G126" s="261"/>
      <c r="H126" s="261" t="s">
        <v>645</v>
      </c>
      <c r="I126" s="261" t="s">
        <v>596</v>
      </c>
      <c r="J126" s="261" t="s">
        <v>644</v>
      </c>
      <c r="K126" s="304"/>
    </row>
    <row r="127" spans="2:11" ht="15" customHeight="1">
      <c r="B127" s="302"/>
      <c r="C127" s="261" t="s">
        <v>605</v>
      </c>
      <c r="D127" s="261"/>
      <c r="E127" s="261"/>
      <c r="F127" s="282" t="s">
        <v>600</v>
      </c>
      <c r="G127" s="261"/>
      <c r="H127" s="261" t="s">
        <v>606</v>
      </c>
      <c r="I127" s="261" t="s">
        <v>596</v>
      </c>
      <c r="J127" s="261">
        <v>15</v>
      </c>
      <c r="K127" s="304"/>
    </row>
    <row r="128" spans="2:11" ht="15" customHeight="1">
      <c r="B128" s="302"/>
      <c r="C128" s="284" t="s">
        <v>607</v>
      </c>
      <c r="D128" s="284"/>
      <c r="E128" s="284"/>
      <c r="F128" s="285" t="s">
        <v>600</v>
      </c>
      <c r="G128" s="284"/>
      <c r="H128" s="284" t="s">
        <v>608</v>
      </c>
      <c r="I128" s="284" t="s">
        <v>596</v>
      </c>
      <c r="J128" s="284">
        <v>15</v>
      </c>
      <c r="K128" s="304"/>
    </row>
    <row r="129" spans="2:11" ht="15" customHeight="1">
      <c r="B129" s="302"/>
      <c r="C129" s="284" t="s">
        <v>609</v>
      </c>
      <c r="D129" s="284"/>
      <c r="E129" s="284"/>
      <c r="F129" s="285" t="s">
        <v>600</v>
      </c>
      <c r="G129" s="284"/>
      <c r="H129" s="284" t="s">
        <v>610</v>
      </c>
      <c r="I129" s="284" t="s">
        <v>596</v>
      </c>
      <c r="J129" s="284">
        <v>20</v>
      </c>
      <c r="K129" s="304"/>
    </row>
    <row r="130" spans="2:11" ht="15" customHeight="1">
      <c r="B130" s="302"/>
      <c r="C130" s="284" t="s">
        <v>611</v>
      </c>
      <c r="D130" s="284"/>
      <c r="E130" s="284"/>
      <c r="F130" s="285" t="s">
        <v>600</v>
      </c>
      <c r="G130" s="284"/>
      <c r="H130" s="284" t="s">
        <v>612</v>
      </c>
      <c r="I130" s="284" t="s">
        <v>596</v>
      </c>
      <c r="J130" s="284">
        <v>20</v>
      </c>
      <c r="K130" s="304"/>
    </row>
    <row r="131" spans="2:11" ht="15" customHeight="1">
      <c r="B131" s="302"/>
      <c r="C131" s="261" t="s">
        <v>599</v>
      </c>
      <c r="D131" s="261"/>
      <c r="E131" s="261"/>
      <c r="F131" s="282" t="s">
        <v>600</v>
      </c>
      <c r="G131" s="261"/>
      <c r="H131" s="261" t="s">
        <v>633</v>
      </c>
      <c r="I131" s="261" t="s">
        <v>596</v>
      </c>
      <c r="J131" s="261">
        <v>50</v>
      </c>
      <c r="K131" s="304"/>
    </row>
    <row r="132" spans="2:11" ht="15" customHeight="1">
      <c r="B132" s="302"/>
      <c r="C132" s="261" t="s">
        <v>613</v>
      </c>
      <c r="D132" s="261"/>
      <c r="E132" s="261"/>
      <c r="F132" s="282" t="s">
        <v>600</v>
      </c>
      <c r="G132" s="261"/>
      <c r="H132" s="261" t="s">
        <v>633</v>
      </c>
      <c r="I132" s="261" t="s">
        <v>596</v>
      </c>
      <c r="J132" s="261">
        <v>50</v>
      </c>
      <c r="K132" s="304"/>
    </row>
    <row r="133" spans="2:11" ht="15" customHeight="1">
      <c r="B133" s="302"/>
      <c r="C133" s="261" t="s">
        <v>619</v>
      </c>
      <c r="D133" s="261"/>
      <c r="E133" s="261"/>
      <c r="F133" s="282" t="s">
        <v>600</v>
      </c>
      <c r="G133" s="261"/>
      <c r="H133" s="261" t="s">
        <v>633</v>
      </c>
      <c r="I133" s="261" t="s">
        <v>596</v>
      </c>
      <c r="J133" s="261">
        <v>50</v>
      </c>
      <c r="K133" s="304"/>
    </row>
    <row r="134" spans="2:11" ht="15" customHeight="1">
      <c r="B134" s="302"/>
      <c r="C134" s="261" t="s">
        <v>621</v>
      </c>
      <c r="D134" s="261"/>
      <c r="E134" s="261"/>
      <c r="F134" s="282" t="s">
        <v>600</v>
      </c>
      <c r="G134" s="261"/>
      <c r="H134" s="261" t="s">
        <v>633</v>
      </c>
      <c r="I134" s="261" t="s">
        <v>596</v>
      </c>
      <c r="J134" s="261">
        <v>50</v>
      </c>
      <c r="K134" s="304"/>
    </row>
    <row r="135" spans="2:11" ht="15" customHeight="1">
      <c r="B135" s="302"/>
      <c r="C135" s="261" t="s">
        <v>109</v>
      </c>
      <c r="D135" s="261"/>
      <c r="E135" s="261"/>
      <c r="F135" s="282" t="s">
        <v>600</v>
      </c>
      <c r="G135" s="261"/>
      <c r="H135" s="261" t="s">
        <v>646</v>
      </c>
      <c r="I135" s="261" t="s">
        <v>596</v>
      </c>
      <c r="J135" s="261">
        <v>255</v>
      </c>
      <c r="K135" s="304"/>
    </row>
    <row r="136" spans="2:11" ht="15" customHeight="1">
      <c r="B136" s="302"/>
      <c r="C136" s="261" t="s">
        <v>623</v>
      </c>
      <c r="D136" s="261"/>
      <c r="E136" s="261"/>
      <c r="F136" s="282" t="s">
        <v>594</v>
      </c>
      <c r="G136" s="261"/>
      <c r="H136" s="261" t="s">
        <v>647</v>
      </c>
      <c r="I136" s="261" t="s">
        <v>625</v>
      </c>
      <c r="J136" s="261"/>
      <c r="K136" s="304"/>
    </row>
    <row r="137" spans="2:11" ht="15" customHeight="1">
      <c r="B137" s="302"/>
      <c r="C137" s="261" t="s">
        <v>626</v>
      </c>
      <c r="D137" s="261"/>
      <c r="E137" s="261"/>
      <c r="F137" s="282" t="s">
        <v>594</v>
      </c>
      <c r="G137" s="261"/>
      <c r="H137" s="261" t="s">
        <v>648</v>
      </c>
      <c r="I137" s="261" t="s">
        <v>628</v>
      </c>
      <c r="J137" s="261"/>
      <c r="K137" s="304"/>
    </row>
    <row r="138" spans="2:11" ht="15" customHeight="1">
      <c r="B138" s="302"/>
      <c r="C138" s="261" t="s">
        <v>629</v>
      </c>
      <c r="D138" s="261"/>
      <c r="E138" s="261"/>
      <c r="F138" s="282" t="s">
        <v>594</v>
      </c>
      <c r="G138" s="261"/>
      <c r="H138" s="261" t="s">
        <v>629</v>
      </c>
      <c r="I138" s="261" t="s">
        <v>628</v>
      </c>
      <c r="J138" s="261"/>
      <c r="K138" s="304"/>
    </row>
    <row r="139" spans="2:11" ht="15" customHeight="1">
      <c r="B139" s="302"/>
      <c r="C139" s="261" t="s">
        <v>35</v>
      </c>
      <c r="D139" s="261"/>
      <c r="E139" s="261"/>
      <c r="F139" s="282" t="s">
        <v>594</v>
      </c>
      <c r="G139" s="261"/>
      <c r="H139" s="261" t="s">
        <v>649</v>
      </c>
      <c r="I139" s="261" t="s">
        <v>628</v>
      </c>
      <c r="J139" s="261"/>
      <c r="K139" s="304"/>
    </row>
    <row r="140" spans="2:11" ht="15" customHeight="1">
      <c r="B140" s="302"/>
      <c r="C140" s="261" t="s">
        <v>650</v>
      </c>
      <c r="D140" s="261"/>
      <c r="E140" s="261"/>
      <c r="F140" s="282" t="s">
        <v>594</v>
      </c>
      <c r="G140" s="261"/>
      <c r="H140" s="261" t="s">
        <v>651</v>
      </c>
      <c r="I140" s="261" t="s">
        <v>628</v>
      </c>
      <c r="J140" s="261"/>
      <c r="K140" s="304"/>
    </row>
    <row r="141" spans="2:11" ht="15" customHeight="1">
      <c r="B141" s="305"/>
      <c r="C141" s="306"/>
      <c r="D141" s="306"/>
      <c r="E141" s="306"/>
      <c r="F141" s="306"/>
      <c r="G141" s="306"/>
      <c r="H141" s="306"/>
      <c r="I141" s="306"/>
      <c r="J141" s="306"/>
      <c r="K141" s="307"/>
    </row>
    <row r="142" spans="2:11" ht="18.75" customHeight="1">
      <c r="B142" s="258"/>
      <c r="C142" s="258"/>
      <c r="D142" s="258"/>
      <c r="E142" s="258"/>
      <c r="F142" s="294"/>
      <c r="G142" s="258"/>
      <c r="H142" s="258"/>
      <c r="I142" s="258"/>
      <c r="J142" s="258"/>
      <c r="K142" s="258"/>
    </row>
    <row r="143" spans="2:11" ht="18.75" customHeight="1"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</row>
    <row r="144" spans="2:11" ht="7.5" customHeigh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spans="2:11" ht="45" customHeight="1">
      <c r="B145" s="272"/>
      <c r="C145" s="273" t="s">
        <v>652</v>
      </c>
      <c r="D145" s="273"/>
      <c r="E145" s="273"/>
      <c r="F145" s="273"/>
      <c r="G145" s="273"/>
      <c r="H145" s="273"/>
      <c r="I145" s="273"/>
      <c r="J145" s="273"/>
      <c r="K145" s="274"/>
    </row>
    <row r="146" spans="2:11" ht="17.25" customHeight="1">
      <c r="B146" s="272"/>
      <c r="C146" s="275" t="s">
        <v>588</v>
      </c>
      <c r="D146" s="275"/>
      <c r="E146" s="275"/>
      <c r="F146" s="275" t="s">
        <v>589</v>
      </c>
      <c r="G146" s="276"/>
      <c r="H146" s="275" t="s">
        <v>103</v>
      </c>
      <c r="I146" s="275" t="s">
        <v>54</v>
      </c>
      <c r="J146" s="275" t="s">
        <v>590</v>
      </c>
      <c r="K146" s="274"/>
    </row>
    <row r="147" spans="2:11" ht="17.25" customHeight="1">
      <c r="B147" s="272"/>
      <c r="C147" s="277" t="s">
        <v>591</v>
      </c>
      <c r="D147" s="277"/>
      <c r="E147" s="277"/>
      <c r="F147" s="278" t="s">
        <v>592</v>
      </c>
      <c r="G147" s="279"/>
      <c r="H147" s="277"/>
      <c r="I147" s="277"/>
      <c r="J147" s="277" t="s">
        <v>593</v>
      </c>
      <c r="K147" s="274"/>
    </row>
    <row r="148" spans="2:11" ht="5.25" customHeight="1">
      <c r="B148" s="283"/>
      <c r="C148" s="280"/>
      <c r="D148" s="280"/>
      <c r="E148" s="280"/>
      <c r="F148" s="280"/>
      <c r="G148" s="281"/>
      <c r="H148" s="280"/>
      <c r="I148" s="280"/>
      <c r="J148" s="280"/>
      <c r="K148" s="304"/>
    </row>
    <row r="149" spans="2:11" ht="15" customHeight="1">
      <c r="B149" s="283"/>
      <c r="C149" s="308" t="s">
        <v>597</v>
      </c>
      <c r="D149" s="261"/>
      <c r="E149" s="261"/>
      <c r="F149" s="309" t="s">
        <v>594</v>
      </c>
      <c r="G149" s="261"/>
      <c r="H149" s="308" t="s">
        <v>633</v>
      </c>
      <c r="I149" s="308" t="s">
        <v>596</v>
      </c>
      <c r="J149" s="308">
        <v>120</v>
      </c>
      <c r="K149" s="304"/>
    </row>
    <row r="150" spans="2:11" ht="15" customHeight="1">
      <c r="B150" s="283"/>
      <c r="C150" s="308" t="s">
        <v>642</v>
      </c>
      <c r="D150" s="261"/>
      <c r="E150" s="261"/>
      <c r="F150" s="309" t="s">
        <v>594</v>
      </c>
      <c r="G150" s="261"/>
      <c r="H150" s="308" t="s">
        <v>653</v>
      </c>
      <c r="I150" s="308" t="s">
        <v>596</v>
      </c>
      <c r="J150" s="308" t="s">
        <v>644</v>
      </c>
      <c r="K150" s="304"/>
    </row>
    <row r="151" spans="2:11" ht="15" customHeight="1">
      <c r="B151" s="283"/>
      <c r="C151" s="308" t="s">
        <v>547</v>
      </c>
      <c r="D151" s="261"/>
      <c r="E151" s="261"/>
      <c r="F151" s="309" t="s">
        <v>594</v>
      </c>
      <c r="G151" s="261"/>
      <c r="H151" s="308" t="s">
        <v>654</v>
      </c>
      <c r="I151" s="308" t="s">
        <v>596</v>
      </c>
      <c r="J151" s="308" t="s">
        <v>644</v>
      </c>
      <c r="K151" s="304"/>
    </row>
    <row r="152" spans="2:11" ht="15" customHeight="1">
      <c r="B152" s="283"/>
      <c r="C152" s="308" t="s">
        <v>599</v>
      </c>
      <c r="D152" s="261"/>
      <c r="E152" s="261"/>
      <c r="F152" s="309" t="s">
        <v>600</v>
      </c>
      <c r="G152" s="261"/>
      <c r="H152" s="308" t="s">
        <v>633</v>
      </c>
      <c r="I152" s="308" t="s">
        <v>596</v>
      </c>
      <c r="J152" s="308">
        <v>50</v>
      </c>
      <c r="K152" s="304"/>
    </row>
    <row r="153" spans="2:11" ht="15" customHeight="1">
      <c r="B153" s="283"/>
      <c r="C153" s="308" t="s">
        <v>602</v>
      </c>
      <c r="D153" s="261"/>
      <c r="E153" s="261"/>
      <c r="F153" s="309" t="s">
        <v>594</v>
      </c>
      <c r="G153" s="261"/>
      <c r="H153" s="308" t="s">
        <v>633</v>
      </c>
      <c r="I153" s="308" t="s">
        <v>604</v>
      </c>
      <c r="J153" s="308"/>
      <c r="K153" s="304"/>
    </row>
    <row r="154" spans="2:11" ht="15" customHeight="1">
      <c r="B154" s="283"/>
      <c r="C154" s="308" t="s">
        <v>613</v>
      </c>
      <c r="D154" s="261"/>
      <c r="E154" s="261"/>
      <c r="F154" s="309" t="s">
        <v>600</v>
      </c>
      <c r="G154" s="261"/>
      <c r="H154" s="308" t="s">
        <v>633</v>
      </c>
      <c r="I154" s="308" t="s">
        <v>596</v>
      </c>
      <c r="J154" s="308">
        <v>50</v>
      </c>
      <c r="K154" s="304"/>
    </row>
    <row r="155" spans="2:11" ht="15" customHeight="1">
      <c r="B155" s="283"/>
      <c r="C155" s="308" t="s">
        <v>621</v>
      </c>
      <c r="D155" s="261"/>
      <c r="E155" s="261"/>
      <c r="F155" s="309" t="s">
        <v>600</v>
      </c>
      <c r="G155" s="261"/>
      <c r="H155" s="308" t="s">
        <v>633</v>
      </c>
      <c r="I155" s="308" t="s">
        <v>596</v>
      </c>
      <c r="J155" s="308">
        <v>50</v>
      </c>
      <c r="K155" s="304"/>
    </row>
    <row r="156" spans="2:11" ht="15" customHeight="1">
      <c r="B156" s="283"/>
      <c r="C156" s="308" t="s">
        <v>619</v>
      </c>
      <c r="D156" s="261"/>
      <c r="E156" s="261"/>
      <c r="F156" s="309" t="s">
        <v>600</v>
      </c>
      <c r="G156" s="261"/>
      <c r="H156" s="308" t="s">
        <v>633</v>
      </c>
      <c r="I156" s="308" t="s">
        <v>596</v>
      </c>
      <c r="J156" s="308">
        <v>50</v>
      </c>
      <c r="K156" s="304"/>
    </row>
    <row r="157" spans="2:11" ht="15" customHeight="1">
      <c r="B157" s="283"/>
      <c r="C157" s="308" t="s">
        <v>92</v>
      </c>
      <c r="D157" s="261"/>
      <c r="E157" s="261"/>
      <c r="F157" s="309" t="s">
        <v>594</v>
      </c>
      <c r="G157" s="261"/>
      <c r="H157" s="308" t="s">
        <v>655</v>
      </c>
      <c r="I157" s="308" t="s">
        <v>596</v>
      </c>
      <c r="J157" s="308" t="s">
        <v>656</v>
      </c>
      <c r="K157" s="304"/>
    </row>
    <row r="158" spans="2:11" ht="15" customHeight="1">
      <c r="B158" s="283"/>
      <c r="C158" s="308" t="s">
        <v>657</v>
      </c>
      <c r="D158" s="261"/>
      <c r="E158" s="261"/>
      <c r="F158" s="309" t="s">
        <v>594</v>
      </c>
      <c r="G158" s="261"/>
      <c r="H158" s="308" t="s">
        <v>658</v>
      </c>
      <c r="I158" s="308" t="s">
        <v>628</v>
      </c>
      <c r="J158" s="308"/>
      <c r="K158" s="304"/>
    </row>
    <row r="159" spans="2:11" ht="15" customHeight="1">
      <c r="B159" s="310"/>
      <c r="C159" s="292"/>
      <c r="D159" s="292"/>
      <c r="E159" s="292"/>
      <c r="F159" s="292"/>
      <c r="G159" s="292"/>
      <c r="H159" s="292"/>
      <c r="I159" s="292"/>
      <c r="J159" s="292"/>
      <c r="K159" s="311"/>
    </row>
    <row r="160" spans="2:11" ht="18.75" customHeight="1">
      <c r="B160" s="258"/>
      <c r="C160" s="261"/>
      <c r="D160" s="261"/>
      <c r="E160" s="261"/>
      <c r="F160" s="282"/>
      <c r="G160" s="261"/>
      <c r="H160" s="261"/>
      <c r="I160" s="261"/>
      <c r="J160" s="261"/>
      <c r="K160" s="258"/>
    </row>
    <row r="161" spans="2:11" ht="18.75" customHeight="1"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2:11" ht="7.5" customHeight="1">
      <c r="B162" s="245"/>
      <c r="C162" s="246"/>
      <c r="D162" s="246"/>
      <c r="E162" s="246"/>
      <c r="F162" s="246"/>
      <c r="G162" s="246"/>
      <c r="H162" s="246"/>
      <c r="I162" s="246"/>
      <c r="J162" s="246"/>
      <c r="K162" s="247"/>
    </row>
    <row r="163" spans="2:11" ht="45" customHeight="1">
      <c r="B163" s="248"/>
      <c r="C163" s="249" t="s">
        <v>659</v>
      </c>
      <c r="D163" s="249"/>
      <c r="E163" s="249"/>
      <c r="F163" s="249"/>
      <c r="G163" s="249"/>
      <c r="H163" s="249"/>
      <c r="I163" s="249"/>
      <c r="J163" s="249"/>
      <c r="K163" s="250"/>
    </row>
    <row r="164" spans="2:11" ht="17.25" customHeight="1">
      <c r="B164" s="248"/>
      <c r="C164" s="275" t="s">
        <v>588</v>
      </c>
      <c r="D164" s="275"/>
      <c r="E164" s="275"/>
      <c r="F164" s="275" t="s">
        <v>589</v>
      </c>
      <c r="G164" s="312"/>
      <c r="H164" s="313" t="s">
        <v>103</v>
      </c>
      <c r="I164" s="313" t="s">
        <v>54</v>
      </c>
      <c r="J164" s="275" t="s">
        <v>590</v>
      </c>
      <c r="K164" s="250"/>
    </row>
    <row r="165" spans="2:11" ht="17.25" customHeight="1">
      <c r="B165" s="252"/>
      <c r="C165" s="277" t="s">
        <v>591</v>
      </c>
      <c r="D165" s="277"/>
      <c r="E165" s="277"/>
      <c r="F165" s="278" t="s">
        <v>592</v>
      </c>
      <c r="G165" s="314"/>
      <c r="H165" s="315"/>
      <c r="I165" s="315"/>
      <c r="J165" s="277" t="s">
        <v>593</v>
      </c>
      <c r="K165" s="254"/>
    </row>
    <row r="166" spans="2:11" ht="5.25" customHeight="1">
      <c r="B166" s="283"/>
      <c r="C166" s="280"/>
      <c r="D166" s="280"/>
      <c r="E166" s="280"/>
      <c r="F166" s="280"/>
      <c r="G166" s="281"/>
      <c r="H166" s="280"/>
      <c r="I166" s="280"/>
      <c r="J166" s="280"/>
      <c r="K166" s="304"/>
    </row>
    <row r="167" spans="2:11" ht="15" customHeight="1">
      <c r="B167" s="283"/>
      <c r="C167" s="261" t="s">
        <v>597</v>
      </c>
      <c r="D167" s="261"/>
      <c r="E167" s="261"/>
      <c r="F167" s="282" t="s">
        <v>594</v>
      </c>
      <c r="G167" s="261"/>
      <c r="H167" s="261" t="s">
        <v>633</v>
      </c>
      <c r="I167" s="261" t="s">
        <v>596</v>
      </c>
      <c r="J167" s="261">
        <v>120</v>
      </c>
      <c r="K167" s="304"/>
    </row>
    <row r="168" spans="2:11" ht="15" customHeight="1">
      <c r="B168" s="283"/>
      <c r="C168" s="261" t="s">
        <v>642</v>
      </c>
      <c r="D168" s="261"/>
      <c r="E168" s="261"/>
      <c r="F168" s="282" t="s">
        <v>594</v>
      </c>
      <c r="G168" s="261"/>
      <c r="H168" s="261" t="s">
        <v>643</v>
      </c>
      <c r="I168" s="261" t="s">
        <v>596</v>
      </c>
      <c r="J168" s="261" t="s">
        <v>644</v>
      </c>
      <c r="K168" s="304"/>
    </row>
    <row r="169" spans="2:11" ht="15" customHeight="1">
      <c r="B169" s="283"/>
      <c r="C169" s="261" t="s">
        <v>547</v>
      </c>
      <c r="D169" s="261"/>
      <c r="E169" s="261"/>
      <c r="F169" s="282" t="s">
        <v>594</v>
      </c>
      <c r="G169" s="261"/>
      <c r="H169" s="261" t="s">
        <v>660</v>
      </c>
      <c r="I169" s="261" t="s">
        <v>596</v>
      </c>
      <c r="J169" s="261" t="s">
        <v>644</v>
      </c>
      <c r="K169" s="304"/>
    </row>
    <row r="170" spans="2:11" ht="15" customHeight="1">
      <c r="B170" s="283"/>
      <c r="C170" s="261" t="s">
        <v>599</v>
      </c>
      <c r="D170" s="261"/>
      <c r="E170" s="261"/>
      <c r="F170" s="282" t="s">
        <v>600</v>
      </c>
      <c r="G170" s="261"/>
      <c r="H170" s="261" t="s">
        <v>660</v>
      </c>
      <c r="I170" s="261" t="s">
        <v>596</v>
      </c>
      <c r="J170" s="261">
        <v>50</v>
      </c>
      <c r="K170" s="304"/>
    </row>
    <row r="171" spans="2:11" ht="15" customHeight="1">
      <c r="B171" s="283"/>
      <c r="C171" s="261" t="s">
        <v>602</v>
      </c>
      <c r="D171" s="261"/>
      <c r="E171" s="261"/>
      <c r="F171" s="282" t="s">
        <v>594</v>
      </c>
      <c r="G171" s="261"/>
      <c r="H171" s="261" t="s">
        <v>660</v>
      </c>
      <c r="I171" s="261" t="s">
        <v>604</v>
      </c>
      <c r="J171" s="261"/>
      <c r="K171" s="304"/>
    </row>
    <row r="172" spans="2:11" ht="15" customHeight="1">
      <c r="B172" s="283"/>
      <c r="C172" s="261" t="s">
        <v>613</v>
      </c>
      <c r="D172" s="261"/>
      <c r="E172" s="261"/>
      <c r="F172" s="282" t="s">
        <v>600</v>
      </c>
      <c r="G172" s="261"/>
      <c r="H172" s="261" t="s">
        <v>660</v>
      </c>
      <c r="I172" s="261" t="s">
        <v>596</v>
      </c>
      <c r="J172" s="261">
        <v>50</v>
      </c>
      <c r="K172" s="304"/>
    </row>
    <row r="173" spans="2:11" ht="15" customHeight="1">
      <c r="B173" s="283"/>
      <c r="C173" s="261" t="s">
        <v>621</v>
      </c>
      <c r="D173" s="261"/>
      <c r="E173" s="261"/>
      <c r="F173" s="282" t="s">
        <v>600</v>
      </c>
      <c r="G173" s="261"/>
      <c r="H173" s="261" t="s">
        <v>660</v>
      </c>
      <c r="I173" s="261" t="s">
        <v>596</v>
      </c>
      <c r="J173" s="261">
        <v>50</v>
      </c>
      <c r="K173" s="304"/>
    </row>
    <row r="174" spans="2:11" ht="15" customHeight="1">
      <c r="B174" s="283"/>
      <c r="C174" s="261" t="s">
        <v>619</v>
      </c>
      <c r="D174" s="261"/>
      <c r="E174" s="261"/>
      <c r="F174" s="282" t="s">
        <v>600</v>
      </c>
      <c r="G174" s="261"/>
      <c r="H174" s="261" t="s">
        <v>660</v>
      </c>
      <c r="I174" s="261" t="s">
        <v>596</v>
      </c>
      <c r="J174" s="261">
        <v>50</v>
      </c>
      <c r="K174" s="304"/>
    </row>
    <row r="175" spans="2:11" ht="15" customHeight="1">
      <c r="B175" s="283"/>
      <c r="C175" s="261" t="s">
        <v>102</v>
      </c>
      <c r="D175" s="261"/>
      <c r="E175" s="261"/>
      <c r="F175" s="282" t="s">
        <v>594</v>
      </c>
      <c r="G175" s="261"/>
      <c r="H175" s="261" t="s">
        <v>661</v>
      </c>
      <c r="I175" s="261" t="s">
        <v>662</v>
      </c>
      <c r="J175" s="261"/>
      <c r="K175" s="304"/>
    </row>
    <row r="176" spans="2:11" ht="15" customHeight="1">
      <c r="B176" s="283"/>
      <c r="C176" s="261" t="s">
        <v>54</v>
      </c>
      <c r="D176" s="261"/>
      <c r="E176" s="261"/>
      <c r="F176" s="282" t="s">
        <v>594</v>
      </c>
      <c r="G176" s="261"/>
      <c r="H176" s="261" t="s">
        <v>663</v>
      </c>
      <c r="I176" s="261" t="s">
        <v>664</v>
      </c>
      <c r="J176" s="261">
        <v>1</v>
      </c>
      <c r="K176" s="304"/>
    </row>
    <row r="177" spans="2:11" ht="15" customHeight="1">
      <c r="B177" s="283"/>
      <c r="C177" s="261" t="s">
        <v>50</v>
      </c>
      <c r="D177" s="261"/>
      <c r="E177" s="261"/>
      <c r="F177" s="282" t="s">
        <v>594</v>
      </c>
      <c r="G177" s="261"/>
      <c r="H177" s="261" t="s">
        <v>665</v>
      </c>
      <c r="I177" s="261" t="s">
        <v>596</v>
      </c>
      <c r="J177" s="261">
        <v>20</v>
      </c>
      <c r="K177" s="304"/>
    </row>
    <row r="178" spans="2:11" ht="15" customHeight="1">
      <c r="B178" s="283"/>
      <c r="C178" s="261" t="s">
        <v>103</v>
      </c>
      <c r="D178" s="261"/>
      <c r="E178" s="261"/>
      <c r="F178" s="282" t="s">
        <v>594</v>
      </c>
      <c r="G178" s="261"/>
      <c r="H178" s="261" t="s">
        <v>666</v>
      </c>
      <c r="I178" s="261" t="s">
        <v>596</v>
      </c>
      <c r="J178" s="261">
        <v>255</v>
      </c>
      <c r="K178" s="304"/>
    </row>
    <row r="179" spans="2:11" ht="15" customHeight="1">
      <c r="B179" s="283"/>
      <c r="C179" s="261" t="s">
        <v>104</v>
      </c>
      <c r="D179" s="261"/>
      <c r="E179" s="261"/>
      <c r="F179" s="282" t="s">
        <v>594</v>
      </c>
      <c r="G179" s="261"/>
      <c r="H179" s="261" t="s">
        <v>559</v>
      </c>
      <c r="I179" s="261" t="s">
        <v>596</v>
      </c>
      <c r="J179" s="261">
        <v>10</v>
      </c>
      <c r="K179" s="304"/>
    </row>
    <row r="180" spans="2:11" ht="15" customHeight="1">
      <c r="B180" s="283"/>
      <c r="C180" s="261" t="s">
        <v>105</v>
      </c>
      <c r="D180" s="261"/>
      <c r="E180" s="261"/>
      <c r="F180" s="282" t="s">
        <v>594</v>
      </c>
      <c r="G180" s="261"/>
      <c r="H180" s="261" t="s">
        <v>667</v>
      </c>
      <c r="I180" s="261" t="s">
        <v>628</v>
      </c>
      <c r="J180" s="261"/>
      <c r="K180" s="304"/>
    </row>
    <row r="181" spans="2:11" ht="15" customHeight="1">
      <c r="B181" s="283"/>
      <c r="C181" s="261" t="s">
        <v>668</v>
      </c>
      <c r="D181" s="261"/>
      <c r="E181" s="261"/>
      <c r="F181" s="282" t="s">
        <v>594</v>
      </c>
      <c r="G181" s="261"/>
      <c r="H181" s="261" t="s">
        <v>669</v>
      </c>
      <c r="I181" s="261" t="s">
        <v>628</v>
      </c>
      <c r="J181" s="261"/>
      <c r="K181" s="304"/>
    </row>
    <row r="182" spans="2:11" ht="15" customHeight="1">
      <c r="B182" s="283"/>
      <c r="C182" s="261" t="s">
        <v>657</v>
      </c>
      <c r="D182" s="261"/>
      <c r="E182" s="261"/>
      <c r="F182" s="282" t="s">
        <v>594</v>
      </c>
      <c r="G182" s="261"/>
      <c r="H182" s="261" t="s">
        <v>670</v>
      </c>
      <c r="I182" s="261" t="s">
        <v>628</v>
      </c>
      <c r="J182" s="261"/>
      <c r="K182" s="304"/>
    </row>
    <row r="183" spans="2:11" ht="15" customHeight="1">
      <c r="B183" s="283"/>
      <c r="C183" s="261" t="s">
        <v>108</v>
      </c>
      <c r="D183" s="261"/>
      <c r="E183" s="261"/>
      <c r="F183" s="282" t="s">
        <v>600</v>
      </c>
      <c r="G183" s="261"/>
      <c r="H183" s="261" t="s">
        <v>671</v>
      </c>
      <c r="I183" s="261" t="s">
        <v>596</v>
      </c>
      <c r="J183" s="261">
        <v>50</v>
      </c>
      <c r="K183" s="304"/>
    </row>
    <row r="184" spans="2:11" ht="15" customHeight="1">
      <c r="B184" s="310"/>
      <c r="C184" s="292"/>
      <c r="D184" s="292"/>
      <c r="E184" s="292"/>
      <c r="F184" s="292"/>
      <c r="G184" s="292"/>
      <c r="H184" s="292"/>
      <c r="I184" s="292"/>
      <c r="J184" s="292"/>
      <c r="K184" s="311"/>
    </row>
    <row r="185" spans="2:11" ht="18.75" customHeight="1">
      <c r="B185" s="258"/>
      <c r="C185" s="261"/>
      <c r="D185" s="261"/>
      <c r="E185" s="261"/>
      <c r="F185" s="282"/>
      <c r="G185" s="261"/>
      <c r="H185" s="261"/>
      <c r="I185" s="261"/>
      <c r="J185" s="261"/>
      <c r="K185" s="258"/>
    </row>
    <row r="186" spans="2:11" ht="18.75" customHeight="1">
      <c r="B186" s="268"/>
      <c r="C186" s="268"/>
      <c r="D186" s="268"/>
      <c r="E186" s="268"/>
      <c r="F186" s="268"/>
      <c r="G186" s="268"/>
      <c r="H186" s="268"/>
      <c r="I186" s="268"/>
      <c r="J186" s="268"/>
      <c r="K186" s="268"/>
    </row>
    <row r="187" spans="2:11" ht="13.5">
      <c r="B187" s="245"/>
      <c r="C187" s="246"/>
      <c r="D187" s="246"/>
      <c r="E187" s="246"/>
      <c r="F187" s="246"/>
      <c r="G187" s="246"/>
      <c r="H187" s="246"/>
      <c r="I187" s="246"/>
      <c r="J187" s="246"/>
      <c r="K187" s="247"/>
    </row>
    <row r="188" spans="2:11" ht="21">
      <c r="B188" s="248"/>
      <c r="C188" s="249" t="s">
        <v>672</v>
      </c>
      <c r="D188" s="249"/>
      <c r="E188" s="249"/>
      <c r="F188" s="249"/>
      <c r="G188" s="249"/>
      <c r="H188" s="249"/>
      <c r="I188" s="249"/>
      <c r="J188" s="249"/>
      <c r="K188" s="250"/>
    </row>
    <row r="189" spans="2:11" ht="25.5" customHeight="1">
      <c r="B189" s="248"/>
      <c r="C189" s="316" t="s">
        <v>673</v>
      </c>
      <c r="D189" s="316"/>
      <c r="E189" s="316"/>
      <c r="F189" s="316" t="s">
        <v>674</v>
      </c>
      <c r="G189" s="317"/>
      <c r="H189" s="318" t="s">
        <v>675</v>
      </c>
      <c r="I189" s="318"/>
      <c r="J189" s="318"/>
      <c r="K189" s="250"/>
    </row>
    <row r="190" spans="2:11" ht="5.25" customHeight="1">
      <c r="B190" s="283"/>
      <c r="C190" s="280"/>
      <c r="D190" s="280"/>
      <c r="E190" s="280"/>
      <c r="F190" s="280"/>
      <c r="G190" s="261"/>
      <c r="H190" s="280"/>
      <c r="I190" s="280"/>
      <c r="J190" s="280"/>
      <c r="K190" s="304"/>
    </row>
    <row r="191" spans="2:11" ht="15" customHeight="1">
      <c r="B191" s="283"/>
      <c r="C191" s="261" t="s">
        <v>676</v>
      </c>
      <c r="D191" s="261"/>
      <c r="E191" s="261"/>
      <c r="F191" s="282" t="s">
        <v>40</v>
      </c>
      <c r="G191" s="261"/>
      <c r="H191" s="319" t="s">
        <v>677</v>
      </c>
      <c r="I191" s="319"/>
      <c r="J191" s="319"/>
      <c r="K191" s="304"/>
    </row>
    <row r="192" spans="2:11" ht="15" customHeight="1">
      <c r="B192" s="283"/>
      <c r="C192" s="289"/>
      <c r="D192" s="261"/>
      <c r="E192" s="261"/>
      <c r="F192" s="282" t="s">
        <v>41</v>
      </c>
      <c r="G192" s="261"/>
      <c r="H192" s="319" t="s">
        <v>678</v>
      </c>
      <c r="I192" s="319"/>
      <c r="J192" s="319"/>
      <c r="K192" s="304"/>
    </row>
    <row r="193" spans="2:11" ht="15" customHeight="1">
      <c r="B193" s="283"/>
      <c r="C193" s="289"/>
      <c r="D193" s="261"/>
      <c r="E193" s="261"/>
      <c r="F193" s="282" t="s">
        <v>44</v>
      </c>
      <c r="G193" s="261"/>
      <c r="H193" s="319" t="s">
        <v>679</v>
      </c>
      <c r="I193" s="319"/>
      <c r="J193" s="319"/>
      <c r="K193" s="304"/>
    </row>
    <row r="194" spans="2:11" ht="15" customHeight="1">
      <c r="B194" s="283"/>
      <c r="C194" s="261"/>
      <c r="D194" s="261"/>
      <c r="E194" s="261"/>
      <c r="F194" s="282" t="s">
        <v>42</v>
      </c>
      <c r="G194" s="261"/>
      <c r="H194" s="319" t="s">
        <v>680</v>
      </c>
      <c r="I194" s="319"/>
      <c r="J194" s="319"/>
      <c r="K194" s="304"/>
    </row>
    <row r="195" spans="2:11" ht="15" customHeight="1">
      <c r="B195" s="283"/>
      <c r="C195" s="261"/>
      <c r="D195" s="261"/>
      <c r="E195" s="261"/>
      <c r="F195" s="282" t="s">
        <v>43</v>
      </c>
      <c r="G195" s="261"/>
      <c r="H195" s="319" t="s">
        <v>681</v>
      </c>
      <c r="I195" s="319"/>
      <c r="J195" s="319"/>
      <c r="K195" s="304"/>
    </row>
    <row r="196" spans="2:11" ht="15" customHeight="1">
      <c r="B196" s="283"/>
      <c r="C196" s="261"/>
      <c r="D196" s="261"/>
      <c r="E196" s="261"/>
      <c r="F196" s="282"/>
      <c r="G196" s="261"/>
      <c r="H196" s="261"/>
      <c r="I196" s="261"/>
      <c r="J196" s="261"/>
      <c r="K196" s="304"/>
    </row>
    <row r="197" spans="2:11" ht="15" customHeight="1">
      <c r="B197" s="283"/>
      <c r="C197" s="261" t="s">
        <v>640</v>
      </c>
      <c r="D197" s="261"/>
      <c r="E197" s="261"/>
      <c r="F197" s="282" t="s">
        <v>75</v>
      </c>
      <c r="G197" s="261"/>
      <c r="H197" s="319" t="s">
        <v>682</v>
      </c>
      <c r="I197" s="319"/>
      <c r="J197" s="319"/>
      <c r="K197" s="304"/>
    </row>
    <row r="198" spans="2:11" ht="15" customHeight="1">
      <c r="B198" s="283"/>
      <c r="C198" s="289"/>
      <c r="D198" s="261"/>
      <c r="E198" s="261"/>
      <c r="F198" s="282" t="s">
        <v>541</v>
      </c>
      <c r="G198" s="261"/>
      <c r="H198" s="319" t="s">
        <v>542</v>
      </c>
      <c r="I198" s="319"/>
      <c r="J198" s="319"/>
      <c r="K198" s="304"/>
    </row>
    <row r="199" spans="2:11" ht="15" customHeight="1">
      <c r="B199" s="283"/>
      <c r="C199" s="261"/>
      <c r="D199" s="261"/>
      <c r="E199" s="261"/>
      <c r="F199" s="282" t="s">
        <v>539</v>
      </c>
      <c r="G199" s="261"/>
      <c r="H199" s="319" t="s">
        <v>683</v>
      </c>
      <c r="I199" s="319"/>
      <c r="J199" s="319"/>
      <c r="K199" s="304"/>
    </row>
    <row r="200" spans="2:11" ht="15" customHeight="1">
      <c r="B200" s="320"/>
      <c r="C200" s="289"/>
      <c r="D200" s="289"/>
      <c r="E200" s="289"/>
      <c r="F200" s="282" t="s">
        <v>543</v>
      </c>
      <c r="G200" s="267"/>
      <c r="H200" s="321" t="s">
        <v>544</v>
      </c>
      <c r="I200" s="321"/>
      <c r="J200" s="321"/>
      <c r="K200" s="322"/>
    </row>
    <row r="201" spans="2:11" ht="15" customHeight="1">
      <c r="B201" s="320"/>
      <c r="C201" s="289"/>
      <c r="D201" s="289"/>
      <c r="E201" s="289"/>
      <c r="F201" s="282" t="s">
        <v>545</v>
      </c>
      <c r="G201" s="267"/>
      <c r="H201" s="321" t="s">
        <v>684</v>
      </c>
      <c r="I201" s="321"/>
      <c r="J201" s="321"/>
      <c r="K201" s="322"/>
    </row>
    <row r="202" spans="2:11" ht="15" customHeight="1">
      <c r="B202" s="320"/>
      <c r="C202" s="289"/>
      <c r="D202" s="289"/>
      <c r="E202" s="289"/>
      <c r="F202" s="323"/>
      <c r="G202" s="267"/>
      <c r="H202" s="324"/>
      <c r="I202" s="324"/>
      <c r="J202" s="324"/>
      <c r="K202" s="322"/>
    </row>
    <row r="203" spans="2:11" ht="15" customHeight="1">
      <c r="B203" s="320"/>
      <c r="C203" s="261" t="s">
        <v>664</v>
      </c>
      <c r="D203" s="289"/>
      <c r="E203" s="289"/>
      <c r="F203" s="282">
        <v>1</v>
      </c>
      <c r="G203" s="267"/>
      <c r="H203" s="321" t="s">
        <v>685</v>
      </c>
      <c r="I203" s="321"/>
      <c r="J203" s="321"/>
      <c r="K203" s="322"/>
    </row>
    <row r="204" spans="2:11" ht="15" customHeight="1">
      <c r="B204" s="320"/>
      <c r="C204" s="289"/>
      <c r="D204" s="289"/>
      <c r="E204" s="289"/>
      <c r="F204" s="282">
        <v>2</v>
      </c>
      <c r="G204" s="267"/>
      <c r="H204" s="321" t="s">
        <v>686</v>
      </c>
      <c r="I204" s="321"/>
      <c r="J204" s="321"/>
      <c r="K204" s="322"/>
    </row>
    <row r="205" spans="2:11" ht="15" customHeight="1">
      <c r="B205" s="320"/>
      <c r="C205" s="289"/>
      <c r="D205" s="289"/>
      <c r="E205" s="289"/>
      <c r="F205" s="282">
        <v>3</v>
      </c>
      <c r="G205" s="267"/>
      <c r="H205" s="321" t="s">
        <v>687</v>
      </c>
      <c r="I205" s="321"/>
      <c r="J205" s="321"/>
      <c r="K205" s="322"/>
    </row>
    <row r="206" spans="2:11" ht="15" customHeight="1">
      <c r="B206" s="320"/>
      <c r="C206" s="289"/>
      <c r="D206" s="289"/>
      <c r="E206" s="289"/>
      <c r="F206" s="282">
        <v>4</v>
      </c>
      <c r="G206" s="267"/>
      <c r="H206" s="321" t="s">
        <v>688</v>
      </c>
      <c r="I206" s="321"/>
      <c r="J206" s="321"/>
      <c r="K206" s="322"/>
    </row>
    <row r="207" spans="2:11" ht="12.75" customHeight="1">
      <c r="B207" s="325"/>
      <c r="C207" s="326"/>
      <c r="D207" s="326"/>
      <c r="E207" s="326"/>
      <c r="F207" s="326"/>
      <c r="G207" s="326"/>
      <c r="H207" s="326"/>
      <c r="I207" s="326"/>
      <c r="J207" s="326"/>
      <c r="K207" s="327"/>
    </row>
  </sheetData>
  <sheetProtection/>
  <mergeCells count="77"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  <mergeCell ref="D14:J14"/>
    <mergeCell ref="D15:J15"/>
    <mergeCell ref="F16:J16"/>
    <mergeCell ref="F17:J17"/>
    <mergeCell ref="F18:J18"/>
    <mergeCell ref="F21:J21"/>
    <mergeCell ref="C23:J23"/>
    <mergeCell ref="D25:J25"/>
    <mergeCell ref="C24:J24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3:J63"/>
    <mergeCell ref="D64:J64"/>
    <mergeCell ref="D65:J65"/>
    <mergeCell ref="C100:J100"/>
    <mergeCell ref="D61:J61"/>
    <mergeCell ref="C163:J163"/>
    <mergeCell ref="C120:J120"/>
    <mergeCell ref="C145:J145"/>
    <mergeCell ref="D66:J66"/>
    <mergeCell ref="D67:J67"/>
    <mergeCell ref="D68:J68"/>
    <mergeCell ref="C73:J73"/>
    <mergeCell ref="H192:J192"/>
    <mergeCell ref="H198:J198"/>
    <mergeCell ref="C188:J188"/>
    <mergeCell ref="H197:J197"/>
    <mergeCell ref="H195:J195"/>
    <mergeCell ref="H193:J193"/>
    <mergeCell ref="H191:J191"/>
    <mergeCell ref="H189:J189"/>
    <mergeCell ref="H206:J206"/>
    <mergeCell ref="H204:J204"/>
    <mergeCell ref="H199:J199"/>
    <mergeCell ref="H194:J194"/>
    <mergeCell ref="H201:J201"/>
    <mergeCell ref="H200:J200"/>
    <mergeCell ref="H203:J203"/>
    <mergeCell ref="H205:J20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Květa KRÁSNÁ</cp:lastModifiedBy>
  <dcterms:modified xsi:type="dcterms:W3CDTF">2014-06-02T08:21:34Z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